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D:\001 MAS ZR - 19.12.2019\SCLLD 2014 - 2020\002 SCLLD žádost\011 Hlášení o změnách\2020 Hlášení o změnách SCLLD - 6\"/>
    </mc:Choice>
  </mc:AlternateContent>
  <xr:revisionPtr revIDLastSave="0" documentId="13_ncr:1_{3830D0FB-9102-4FF1-B675-705184425629}" xr6:coauthVersionLast="45" xr6:coauthVersionMax="45" xr10:uidLastSave="{00000000-0000-0000-0000-000000000000}"/>
  <bookViews>
    <workbookView xWindow="28680" yWindow="-120" windowWidth="29040" windowHeight="15840" activeTab="1" xr2:uid="{00000000-000D-0000-FFFF-FFFF00000000}"/>
  </bookViews>
  <sheets>
    <sheet name="Celkové dle OP" sheetId="3" r:id="rId1"/>
    <sheet name="E - financování dle SC" sheetId="7" r:id="rId2"/>
    <sheet name="F - financování dle OP" sheetId="11" r:id="rId3"/>
    <sheet name="G - Indikátory dle SC" sheetId="12" r:id="rId4"/>
  </sheets>
  <definedNames>
    <definedName name="_xlnm.Print_Area" localSheetId="2">'F - financování dle OP'!$A$1:$K$182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68" i="7" l="1"/>
  <c r="K6" i="7" l="1"/>
  <c r="O12" i="7"/>
  <c r="K12" i="7"/>
  <c r="J22" i="7"/>
  <c r="K22" i="7"/>
  <c r="I22" i="7"/>
  <c r="L24" i="7"/>
  <c r="I24" i="7"/>
  <c r="K24" i="7"/>
  <c r="K156" i="7"/>
  <c r="P17" i="11" l="1"/>
  <c r="M17" i="11"/>
  <c r="N17" i="11"/>
  <c r="O17" i="11"/>
  <c r="L17" i="11"/>
  <c r="L6" i="7" l="1"/>
  <c r="H6" i="7"/>
  <c r="O16" i="11"/>
  <c r="M16" i="11"/>
  <c r="L16" i="11"/>
  <c r="E3" i="3" l="1"/>
  <c r="O8" i="7" l="1"/>
  <c r="K144" i="7"/>
  <c r="L142" i="7"/>
  <c r="L22" i="7" s="1"/>
  <c r="K126" i="7"/>
  <c r="L118" i="7"/>
  <c r="N16" i="11"/>
  <c r="P16" i="11"/>
  <c r="F6" i="11" l="1"/>
  <c r="J68" i="11"/>
  <c r="J69" i="11"/>
  <c r="E88" i="11"/>
  <c r="E6" i="11" s="1"/>
  <c r="J89" i="11"/>
  <c r="E111" i="11"/>
  <c r="J71" i="11"/>
  <c r="J13" i="11" l="1"/>
  <c r="G13" i="11"/>
  <c r="F13" i="11"/>
  <c r="F12" i="11"/>
  <c r="E9" i="3"/>
  <c r="F14" i="11"/>
  <c r="E115" i="11"/>
  <c r="E13" i="11" s="1"/>
  <c r="K115" i="11"/>
  <c r="K13" i="11"/>
  <c r="E12" i="11"/>
  <c r="L116" i="11"/>
  <c r="L115" i="11"/>
  <c r="L114" i="11"/>
  <c r="L113" i="11"/>
  <c r="L112" i="11"/>
  <c r="L111" i="11"/>
  <c r="L110" i="11"/>
  <c r="L109" i="11"/>
  <c r="L108" i="11"/>
  <c r="J110" i="11"/>
  <c r="J109" i="11"/>
  <c r="J108" i="11"/>
  <c r="J6" i="11" s="1"/>
  <c r="J90" i="11"/>
  <c r="J91" i="11"/>
  <c r="J92" i="11"/>
  <c r="L92" i="11"/>
  <c r="J70" i="11"/>
  <c r="J72" i="11"/>
  <c r="L69" i="11"/>
  <c r="L70" i="11"/>
  <c r="L71" i="11"/>
  <c r="L72" i="11"/>
  <c r="L73" i="11"/>
  <c r="L74" i="11"/>
  <c r="L75" i="11"/>
  <c r="L76" i="11"/>
  <c r="L68" i="11"/>
  <c r="L13" i="11" l="1"/>
  <c r="G14" i="11"/>
  <c r="L14" i="11" s="1"/>
  <c r="O16" i="7" l="1"/>
  <c r="O18" i="7"/>
  <c r="O17" i="7"/>
  <c r="O15" i="7"/>
  <c r="O14" i="7"/>
  <c r="O13" i="7"/>
  <c r="O10" i="7"/>
  <c r="O9" i="7"/>
  <c r="F9" i="11"/>
  <c r="L91" i="11"/>
  <c r="L88" i="11"/>
  <c r="L89" i="11"/>
  <c r="L90" i="11"/>
  <c r="F10" i="11"/>
  <c r="E10" i="11"/>
  <c r="L12" i="7" l="1"/>
  <c r="E36" i="11"/>
  <c r="E14" i="11" s="1"/>
  <c r="E11" i="11"/>
  <c r="J93" i="11"/>
  <c r="J94" i="11"/>
  <c r="J12" i="11" s="1"/>
  <c r="J14" i="11"/>
  <c r="I23" i="11"/>
  <c r="F7" i="11" l="1"/>
  <c r="G7" i="11"/>
  <c r="J7" i="11"/>
  <c r="K7" i="11"/>
  <c r="F8" i="11"/>
  <c r="G8" i="11"/>
  <c r="J8" i="11"/>
  <c r="K8" i="11"/>
  <c r="G9" i="11"/>
  <c r="L9" i="11" s="1"/>
  <c r="J9" i="11"/>
  <c r="K9" i="11"/>
  <c r="G10" i="11"/>
  <c r="L10" i="11" s="1"/>
  <c r="J10" i="11"/>
  <c r="K10" i="11"/>
  <c r="F11" i="11"/>
  <c r="G11" i="11"/>
  <c r="J11" i="11"/>
  <c r="K11" i="11"/>
  <c r="G12" i="11"/>
  <c r="L12" i="11" s="1"/>
  <c r="K12" i="11"/>
  <c r="K14" i="11"/>
  <c r="G6" i="11"/>
  <c r="L6" i="11" s="1"/>
  <c r="K6" i="11"/>
  <c r="E7" i="11"/>
  <c r="E8" i="11"/>
  <c r="E9" i="11"/>
  <c r="L11" i="11" l="1"/>
  <c r="F15" i="11"/>
  <c r="L8" i="11"/>
  <c r="L7" i="11"/>
  <c r="G182" i="11" l="1"/>
  <c r="F182" i="11"/>
  <c r="F181" i="11"/>
  <c r="G180" i="11"/>
  <c r="F180" i="11"/>
  <c r="G179" i="11"/>
  <c r="F179" i="11"/>
  <c r="G99" i="11"/>
  <c r="F99" i="11"/>
  <c r="F81" i="11"/>
  <c r="G80" i="11"/>
  <c r="F80" i="11"/>
  <c r="G79" i="11"/>
  <c r="F79" i="11"/>
  <c r="D7" i="3" l="1"/>
  <c r="C7" i="3"/>
  <c r="H22" i="7" l="1"/>
  <c r="E5" i="3" l="1"/>
  <c r="E6" i="3"/>
  <c r="E7" i="3" s="1"/>
  <c r="K108" i="7" l="1"/>
  <c r="N24" i="7" l="1"/>
  <c r="J24" i="7"/>
  <c r="H24" i="7"/>
  <c r="N22" i="7"/>
  <c r="N19" i="7"/>
  <c r="J19" i="7"/>
  <c r="I19" i="7"/>
  <c r="H19" i="7"/>
  <c r="N12" i="7"/>
  <c r="J12" i="7"/>
  <c r="I12" i="7"/>
  <c r="H12" i="7"/>
  <c r="I6" i="7"/>
  <c r="J6" i="7"/>
  <c r="N6" i="7"/>
  <c r="K216" i="7" l="1"/>
  <c r="K211" i="7"/>
  <c r="K19" i="7" s="1"/>
  <c r="K204" i="7"/>
  <c r="K198" i="7"/>
  <c r="K190" i="7"/>
  <c r="K192" i="7"/>
  <c r="K180" i="7"/>
  <c r="K166" i="7"/>
  <c r="K150" i="7"/>
  <c r="K78" i="7" l="1"/>
  <c r="K132" i="7" l="1"/>
  <c r="K120" i="7"/>
  <c r="H62" i="11" l="1"/>
  <c r="G62" i="11"/>
  <c r="F62" i="11"/>
  <c r="F23" i="11" l="1"/>
  <c r="G23" i="11" l="1"/>
  <c r="H23" i="11"/>
  <c r="J23" i="11"/>
  <c r="H61" i="11" l="1"/>
  <c r="H60" i="11"/>
  <c r="H59" i="11"/>
  <c r="G61" i="11"/>
  <c r="G60" i="11"/>
  <c r="G59" i="11"/>
  <c r="F60" i="11"/>
  <c r="F61" i="11"/>
  <c r="F59" i="11"/>
  <c r="E23" i="11" l="1"/>
  <c r="F18" i="11" l="1"/>
  <c r="G15" i="11" l="1"/>
  <c r="L15" i="11" s="1"/>
  <c r="N15" i="11" s="1"/>
  <c r="G18" i="11" l="1"/>
  <c r="C8" i="3"/>
  <c r="D8" i="3"/>
  <c r="C4" i="3" l="1"/>
  <c r="D5" i="3"/>
  <c r="E10" i="3" l="1"/>
  <c r="D10" i="3"/>
  <c r="C5" i="3"/>
  <c r="C10" i="3" s="1"/>
</calcChain>
</file>

<file path=xl/sharedStrings.xml><?xml version="1.0" encoding="utf-8"?>
<sst xmlns="http://schemas.openxmlformats.org/spreadsheetml/2006/main" count="2273" uniqueCount="366">
  <si>
    <t>Program</t>
  </si>
  <si>
    <t>Identifikace programu</t>
  </si>
  <si>
    <t>z toho vlastní zdroje příjemců</t>
  </si>
  <si>
    <t>PR IROP</t>
  </si>
  <si>
    <t>IROP</t>
  </si>
  <si>
    <t>PR ZAM</t>
  </si>
  <si>
    <t>OP ZAM</t>
  </si>
  <si>
    <t>PR ŽP</t>
  </si>
  <si>
    <t>OP ŽP</t>
  </si>
  <si>
    <t>4.3.</t>
  </si>
  <si>
    <t>2.3.</t>
  </si>
  <si>
    <t>Rok 2016</t>
  </si>
  <si>
    <t>Rok 2017</t>
  </si>
  <si>
    <t>Rok 2018</t>
  </si>
  <si>
    <t>Rok 2019</t>
  </si>
  <si>
    <t>Rok 2020</t>
  </si>
  <si>
    <t>PRV</t>
  </si>
  <si>
    <t>Fond</t>
  </si>
  <si>
    <t>Příspěvek unie (tis.Kč)</t>
  </si>
  <si>
    <t>Národní spolufinancování (tis. Kč)</t>
  </si>
  <si>
    <t>EFRR</t>
  </si>
  <si>
    <t>ESF</t>
  </si>
  <si>
    <t>EZFRV</t>
  </si>
  <si>
    <t>Celkem</t>
  </si>
  <si>
    <t>Celkem EFRR</t>
  </si>
  <si>
    <t>Celkem ESF</t>
  </si>
  <si>
    <t>Celkem EZFRV</t>
  </si>
  <si>
    <t>OP Z</t>
  </si>
  <si>
    <t>Celkově 2016 - 2020</t>
  </si>
  <si>
    <t>Rok 2023</t>
  </si>
  <si>
    <t>Rok 2022</t>
  </si>
  <si>
    <t>Rok 2021</t>
  </si>
  <si>
    <t>Specifický cíl SCLLD</t>
  </si>
  <si>
    <t>Opatření SCLLD</t>
  </si>
  <si>
    <t>Nezpůsobilé výdaje (v tis. Kč)</t>
  </si>
  <si>
    <t>3.4.2. Vzděláváním k zaměstnanosti</t>
  </si>
  <si>
    <t>3.4.3. Sociální podnikání</t>
  </si>
  <si>
    <t>3.4.4. Kvalita a dostupnost sociálních služeb</t>
  </si>
  <si>
    <t>3.4.5. Prorodinná opatření</t>
  </si>
  <si>
    <t>SC1</t>
  </si>
  <si>
    <t>SC 3</t>
  </si>
  <si>
    <t>SC  2</t>
  </si>
  <si>
    <t>SC  4</t>
  </si>
  <si>
    <t>Období 2016 - 2023</t>
  </si>
  <si>
    <t>R0k 2016</t>
  </si>
  <si>
    <t>19.2.</t>
  </si>
  <si>
    <t>1.1.1. Ochrana regionu</t>
  </si>
  <si>
    <t>1.1.2. Krajina je naše zrcadlo</t>
  </si>
  <si>
    <t>2.3.1. Rekreační lesy</t>
  </si>
  <si>
    <t>3.1.4. Sociální služby</t>
  </si>
  <si>
    <t>3.1.5. Bezpečná a dostupná doprava</t>
  </si>
  <si>
    <t>3.2.1. Podpora místních trhů</t>
  </si>
  <si>
    <t>3.2.2. Regionální produkce</t>
  </si>
  <si>
    <t>3.3.1. Krajina krásnější</t>
  </si>
  <si>
    <t>3.3.2. Rozvoj nezemědělské činnosti</t>
  </si>
  <si>
    <t>3.3.3. Lesnická infrastruktura</t>
  </si>
  <si>
    <t>3.3.4. Lesnická technika</t>
  </si>
  <si>
    <t xml:space="preserve">3.4.1. Rozvoj sociálního podnikání </t>
  </si>
  <si>
    <t>4.1.1. Školy dostupné všem</t>
  </si>
  <si>
    <t>19.3.</t>
  </si>
  <si>
    <t>9d</t>
  </si>
  <si>
    <t>4.1.</t>
  </si>
  <si>
    <t xml:space="preserve">Programový rámec </t>
  </si>
  <si>
    <t>Prioritní osa OP / Priorita Unie</t>
  </si>
  <si>
    <t>Investiční priorita OP / Prioritní oblast</t>
  </si>
  <si>
    <t>Specifický cíl OP / Operace PRV</t>
  </si>
  <si>
    <t>Podopatření SCLLD</t>
  </si>
  <si>
    <t>Prioritní osa / Priorita Unie</t>
  </si>
  <si>
    <t>Celkové způsobilé výdaje (CZV)</t>
  </si>
  <si>
    <t>Příspěvek Unie (a)</t>
  </si>
  <si>
    <t>Národní veřejné zdroje (SR, SF) (b)</t>
  </si>
  <si>
    <t xml:space="preserve">Národní veřejné zdroje (kraj, obce, jiné)    ( c ) </t>
  </si>
  <si>
    <t>Národní soukromé zdroje (d)</t>
  </si>
  <si>
    <t>Národní veřejné zdroje (kraj, obce, jiné) ( c)</t>
  </si>
  <si>
    <t>O  1.1.</t>
  </si>
  <si>
    <t>O  2.3.</t>
  </si>
  <si>
    <t>O 3.1.</t>
  </si>
  <si>
    <t>O3.2.</t>
  </si>
  <si>
    <t>O 3.3.</t>
  </si>
  <si>
    <t>O 3.4.</t>
  </si>
  <si>
    <t>O 4.1.</t>
  </si>
  <si>
    <t>6b</t>
  </si>
  <si>
    <t>z toho podpora</t>
  </si>
  <si>
    <t xml:space="preserve">3.1.1.Podpora a rozvoj občanské vybavenosti </t>
  </si>
  <si>
    <t>Podpora (tis.Kč)</t>
  </si>
  <si>
    <t xml:space="preserve"> </t>
  </si>
  <si>
    <t>IDENTIFIKACE programu</t>
  </si>
  <si>
    <t>Identifikace indikátorů</t>
  </si>
  <si>
    <t>Hodnoty indikátoru</t>
  </si>
  <si>
    <t>Specifický cíl OP / operace PRV</t>
  </si>
  <si>
    <t>kód NČI2014+</t>
  </si>
  <si>
    <t>Název indikátoru</t>
  </si>
  <si>
    <t>Měrná jednotka</t>
  </si>
  <si>
    <t>typ indikátoru (výstup/výsledek)</t>
  </si>
  <si>
    <t>Výchozí hodnota</t>
  </si>
  <si>
    <t>Datum výchozí hodnoty</t>
  </si>
  <si>
    <t>Cílová hodnota</t>
  </si>
  <si>
    <t>Datum cílové hodnoty</t>
  </si>
  <si>
    <t>Milník 31.12.2018 (je-li ŘO vyžadován)</t>
  </si>
  <si>
    <t>5 75 20</t>
  </si>
  <si>
    <t>Počet exponovaných území s nedostat. připraveností složek IZS</t>
  </si>
  <si>
    <t>území</t>
  </si>
  <si>
    <t>výsledku</t>
  </si>
  <si>
    <t>xxx</t>
  </si>
  <si>
    <t>Hodnoty výsledkových indikátoru, a to jak výchozí tak cílová byla převzata z IROP. Výchozí hodnota je stanovena k 31.12.2014 a cílová k 31.12.2023. Hodnota mid-term nebyla nastavena.</t>
  </si>
  <si>
    <t>5 75 01</t>
  </si>
  <si>
    <t>Počet nových a modernizovaných objektů sloužících složkám IZS</t>
  </si>
  <si>
    <t>objekty</t>
  </si>
  <si>
    <t>výstupu</t>
  </si>
  <si>
    <t> 0</t>
  </si>
  <si>
    <t>5 70 01</t>
  </si>
  <si>
    <t>Počet nové techniky a věcných prostředků složek IZS</t>
  </si>
  <si>
    <t>sety</t>
  </si>
  <si>
    <t> 46500</t>
  </si>
  <si>
    <t>Plocha stanovišť, které jsou podporovány s cílem zlepšit jejich stav zachování</t>
  </si>
  <si>
    <t>ha</t>
  </si>
  <si>
    <t>Hodnota výsstupového indikátoru, a to jak výchozí tak cílová byla přidělena Ministerstvem Životního prostředí a Agenturou ochrany a krajiny ČR. Výchozí hodnota je stanovena k 31.12.2014 a cílová k 31.12.2023.
MAS vyhlásí první výzvy až v roce 2017, to znamená, že realizace budou postupně zahájeny až v roce 2018, z tohoto důvodu je hodnota mid –term stanovena na 1,6 ha..</t>
  </si>
  <si>
    <t>Počet lokalit, kde byly posíleny ekosystémové funkce krajinyí</t>
  </si>
  <si>
    <t>lokalita</t>
  </si>
  <si>
    <t xml:space="preserve">Hodnota výsledkového indikátoru, a to jak výchozí tak cílová byla přidělena Ministerstvem Životního prostředí a Agenturou ochrany a krajiny ČR. Výchozí hodnota je stanovena k 31.12.2014 a cílová k 31.12.2023.
MAS vyhlásí první výzvy až v roce 2017, to znamená, že realizace budou postupně zahájeny až v roce 2018, z tohoto důvodu je hodnota mid – term stanovena na 1 lokalitu. </t>
  </si>
  <si>
    <t>Počet podpořených operací (akcí)</t>
  </si>
  <si>
    <t>akce</t>
  </si>
  <si>
    <t>Celková plocha (ha)</t>
  </si>
  <si>
    <t>km</t>
  </si>
  <si>
    <t>SC3</t>
  </si>
  <si>
    <t>3.1.1.</t>
  </si>
  <si>
    <t>Celkové veřejné výdaje</t>
  </si>
  <si>
    <t>Eura</t>
  </si>
  <si>
    <t>výstup</t>
  </si>
  <si>
    <t>Cílová hodnota byla stanovena na základě určené celkové alokace MAS na projekty spolupráce 19.3.1.</t>
  </si>
  <si>
    <t>6 70 01</t>
  </si>
  <si>
    <t>Kapacita podpořených služeb</t>
  </si>
  <si>
    <t>místa</t>
  </si>
  <si>
    <t>Hodnota indikátoru byla stanovena na základě průzkumu území a zmapování sociálních služeb v území, které jsou popsány v analytické části v kap 2.1.4. Na základě průzkumu vznikl zásobník projektů, který mapuje i vznik nových a rozvoj stávajících sociálních služeb. 
Všechny hodnoty indikátorů byly stanoveny na základě kombinace typových (modelových) projektů, vycházejících ze zásobníku projektových záměrů pro příslušné opatření a kvalifikovaného odhadu při výši alokace. Modelové projekty vycházely z běžné praxe lokálních poskytovatelů služeb a zohledňují standard financování služeb v rámci Pardubického kraje.
V rámci realizace opatření se předpokládá podpora 3 aktivit:
- rozšíření okamžité kapacity nízkoprahového zařízení pro děti a mládež ve věku 15 – 18 let (okamžitá kapacita se rozšíří o 7 osob)
- rozšíření okamžité kapacity sociálně aktivizační služby pro rodiny s dětmi (okamžitá kapacita se rozšíří o 8 osob)
- nově vznikne sociálně terapeutická dílna s okamžitou kapacitou 8 osob
Výčet možných aktivit v realizaci opatření je nastaven širší z důvodu, že v rámci realizace programovacího období může dojít k potřebě vzniku nové služby.
Způsob výpočtu:
Na tento indikátor bylo přiděleno dle průzkumu území a absorpční kapacitě cca 25 % alokace. Hodnota byla stanovena jako optimální v návaznosti na přidělený objem finančních prostředků, počet projektů včetně stanovené minimální výše na projekt (min. 400 tis. Kč) a druh podporovaných aktivit, které by měly přistupovat k osobám individuálně. Náklady na místo vycházejí z národní kvalifikace a zohledňují vybavení a zajištění personálu po celou dobu projektu.</t>
  </si>
  <si>
    <t>6 00 00</t>
  </si>
  <si>
    <t>Celkový počet účastníků</t>
  </si>
  <si>
    <t>účastníci</t>
  </si>
  <si>
    <t>Hodnota indikátoru byla stanovena na základě průzkumu území s ohledem na absorpční  kapacitu a hodnotu indikátoru 67001 a 67010.
Hodnoty indikátoru byla stanovena na základě kombinace typových (modelových) projektů, vycházejících ze zásobníku projektových záměrů pro příslušné opatření a kvalifikovaného odhadu při výši alokace. Modelové projekty vycházely z běžné praxe lokálních poskytovatelů služeb a zohledňují standard financování služeb v rámci Pardubického kraje.
V rámci realizace opatření se předpokládá podpora následujících aktivit:
- rozšíření okamžité kapacity nízkoprahového zařízení pro děti a mládež ve věku 15 – 18 let (okamžitá kapacita se rozšíří o 7 osob)
- rozšíření okamžité kapacity sociálně aktivizační služby pro rodiny s dětmi (okamžitá kapacita se rozšíří o 8 osob)
- nově vznikne sociálně terapeutická dílna s okamžitou kapacitou 8 osob
- komunitní práce – v rámci realizace komunitní práce v komunitním centru se předpokládá při zohlednění pracovního úvazku komunitního pracovníka podpora 17 účastníků. 
Výčet možných aktivit v realizaci opatření je nastaven širší z důvodu, že v rámci realizace programovacího období může dojít k potřebě vzniku nové služby.
Způsob výpočtu:
Na opatření bylo přiděleno cca 25 % alokace, tj. 3 259 750,- Kč, průměrná cena na účastníka byla  stanovena na cca 81 tis. Kč (s ohledem na doporučení ŘO), hodnota indikátoru byla tedy stanovena na 40 účastníků.</t>
  </si>
  <si>
    <t>5 51 02</t>
  </si>
  <si>
    <t>Počet podpořených komunitních center</t>
  </si>
  <si>
    <t>zařízení</t>
  </si>
  <si>
    <t>Hodnota indikátoru byla stanovena na základě
průzkumu území s ohledem na absorpční
kapacitu. V území byla zjištěna potřeba rpodpory 1 komunitního centra.</t>
  </si>
  <si>
    <t>6 70 10</t>
  </si>
  <si>
    <t>Využívání podpořených služeb</t>
  </si>
  <si>
    <t>osoby</t>
  </si>
  <si>
    <t>Hodnota indikátoru byla stanovena na základě průzkumu území a zmapování stávajících sociálních služeb, které jsou popsány v analitycké části v kap 2.1.4. 
Hodnota indikátoru byla stanovena na základě průzkumu území s ohledem na absorpční kapacitu a hodnotu indikátoru 67001 a 60000.
V rámci indikátoru je uveden počet osob, které využili službu či program během trvání projektu, a které jsou vedeny jako anonymní klienti (v rámci realizace opatření se předpokládá možná podpora projektu, které se budou zaměřovat na služby sociální prevence a odborného sociálního poradenství) nebo jejichž podpora nepřesáhla bagatelní podporu v rámci poskytované služby nízkoprahová zařízení pro děti a mládež. O daných osobách povede každý příjemce evidenci a bude schopen doložit daný počet osob.
V komunitním centru budou podpořeny osoby s nižší než bagatelní podporou vzhledem k aktivitám v komunitním centru. Cílová skupina bude řešit své dlouhodobé probléby.
V rámci realizace projektů se přepodkládá vznik sociálně terapeutické dílny (s okamžitou kapacitou 8 osob).
Výsledná hodnota indikátoru byla stanovena na 50 osob, které využili službu či program během trvání projektu, dle standardu využívaných pro danou službu. Služba bude poskytována osobám v nepříznivých sociální či zdravotní situaci.</t>
  </si>
  <si>
    <t>6 73 15</t>
  </si>
  <si>
    <t>Bývalí účastníci projektů v oblasti sociálních služeb, u nichž služba naplnila svůj účel</t>
  </si>
  <si>
    <t>Hodnota stanovena na základě průzkumu území
s ohledem na absorpční kapacitu, indikátor 60000
a odhad úspěšnosti projektů v oblasti sociálních
služeb.</t>
  </si>
  <si>
    <t>6 73 10</t>
  </si>
  <si>
    <t>Bývalí účastníci projektů u nichž intervence formou sociální práce naplnila svůj účel</t>
  </si>
  <si>
    <t>Hodnota stanovena na základě průzkumu území
s ohledem na absorpční kapacitu a výši
indikátoru 60000 a 67315.</t>
  </si>
  <si>
    <t>7 63 10</t>
  </si>
  <si>
    <t>Podíl cyklistiky na přepravních výkonech</t>
  </si>
  <si>
    <t>%</t>
  </si>
  <si>
    <t>Hodnota výsledkového indikátoru, a to jak výchozí tak cílová byla převzata z IROP. Výchozí hodnota je stanovena k 31.12.2011 a cílová k 31.12.2023. Milník v rámci daného indikátoru není nastaven.</t>
  </si>
  <si>
    <t>7 51 20</t>
  </si>
  <si>
    <t>Podíl veřejné osobní dopravy na celkových výkonech v osobní dopravě</t>
  </si>
  <si>
    <t> 30</t>
  </si>
  <si>
    <t> 35</t>
  </si>
  <si>
    <t>7 48 01</t>
  </si>
  <si>
    <t>Počet nově pořízených vozidel pro veřejnou dopravu</t>
  </si>
  <si>
    <t>vozidla</t>
  </si>
  <si>
    <t>7 50 01</t>
  </si>
  <si>
    <t>Počet realizací vedoucích ke zvýšení bezpečnosti v dopravě</t>
  </si>
  <si>
    <t>realizace</t>
  </si>
  <si>
    <t>7 61 00</t>
  </si>
  <si>
    <t>Délka nově vybudovaných cyklostezek a cyklotras</t>
  </si>
  <si>
    <t>7 62 00</t>
  </si>
  <si>
    <t>Délka rekonstruovaných cyklostezek a cyklotras</t>
  </si>
  <si>
    <t>7 64 01</t>
  </si>
  <si>
    <t>Počet parkovacích míst pro jízdní kola</t>
  </si>
  <si>
    <t>Parkovací místa</t>
  </si>
  <si>
    <t>Počet podpořených kooperačních činností</t>
  </si>
  <si>
    <t>činnosti spolupráce</t>
  </si>
  <si>
    <t>Počet podpořených podniků/příjemců</t>
  </si>
  <si>
    <t>podniky</t>
  </si>
  <si>
    <t>Pracovní místa vytvořená v rámci podpořených projektů (Leader)</t>
  </si>
  <si>
    <t>FTE</t>
  </si>
  <si>
    <t>Cílová hodnota byla nastavena, dle provedené analýzy území v rámci, které vznikl i zásobník projektů. Hodnota pro střednědobé hodnocení je 0 pracovních míst</t>
  </si>
  <si>
    <t>Celková délka lesních cest (km)</t>
  </si>
  <si>
    <t>1 04 11</t>
  </si>
  <si>
    <t>Míra nezaměstnanosti osob s nejnižším vzděláním</t>
  </si>
  <si>
    <t>1 00 00</t>
  </si>
  <si>
    <t>Počet podniků pobírajících podporu</t>
  </si>
  <si>
    <t>1 01 02</t>
  </si>
  <si>
    <t>Počet podniků pobírajících granty</t>
  </si>
  <si>
    <t>1 04 00</t>
  </si>
  <si>
    <t>Zvýšení zaměstnanosti v podporovaných podnicích</t>
  </si>
  <si>
    <t>1 01 05</t>
  </si>
  <si>
    <t>Počet nových podniků, které dostávají podporu</t>
  </si>
  <si>
    <t>Podniky</t>
  </si>
  <si>
    <t>1 03 00</t>
  </si>
  <si>
    <t>Soukromé investice odpovídající veřejné podpoře podniků (granty)</t>
  </si>
  <si>
    <t>Eur</t>
  </si>
  <si>
    <t>1 04 03</t>
  </si>
  <si>
    <t>Zvýšení zaměstnanosti v podporovaných podnicích se zaměřením na znevýhodněné skupiny</t>
  </si>
  <si>
    <t xml:space="preserve">Hodnota indikátoru byla stanovena s ohledem na průzkum území s ohledem na absorpční kapacitu Způsob výpočtu:
Na opatření OPZ/O2 bylo přiděleno cca 20 % z alokace, průměrná cena na účastníka byla stanovena na cca 82 tis. Kč (s ohledem na doporučení ŘO), výsledná hodnota indikátoru je tedy 27 účastníků.
Na základě zmapování potřeb území se přepokládá realizace následujících aktivit, které budou zaměřeny na cílové skupiny:
- Rekvalifikace a další profesní vzdělávání – např. projekt Společnosti přátel Železných hor, z.s. ve spolupráci s Univerzitou Hradec Králové zaměřený na získání kvalifikace v oblasti geologoie a chráněného území se získáním kvalifikace průvodce v Národním geoparku Železné hory a v Cráněné krajiné oblasti Železné hory. V rámci získání kvalifikace, proběhnou i praktické zkoušky v území – počet osob 10
- Postupné zaměstnávání osob - podpora projektů zaměřených na  osoby dlouhodobě nezaměstnané, ohrožené sociálním vyloučením a sociálně vyloučeným. Podpořena bude komplexsxsní práce s cílovou skupinou a jejím zapojením na trh práce. Aktivity povedou k získání pracovních návyků a zkušeností. Vzniknou pracovní místa na zkoušku, veřejně prospěšné práce, placené odborné praxe a stáže apod. Dané projekty vzniknou v rámci konzultace s ÚP ČR  – počet osob 10
- Zvyšování uplatnitelnosti osob ohrožených sociálním vyloučením nebo osob sociálně vyloučených ve společnosti a na trhu práce. Realizace projektu, který povede k zvýšení motivace cílové skupiny k nalezení zaměstnání a jeho udržení. V rámci projektu budou realizovány rozvoj základních kompetencí za účelem snazšího uplatnění na trhu práce (jazykové vzdělávání, PC kurzy, rozvoj finanční gramotnosti, apod.). Aktivity zaměřené na zvýšení orientace osob v požadavcích trhu práce a realizace poradenských činností a programů, jejichž cílem je zjišťování osobnostních a kvalifikačních předpokladů osob pro volbu povolání (kariérové poradenství), pro zprostředkování vhodného zaměstnání – počet osob 7
</t>
  </si>
  <si>
    <t>Počet zaměstnavatelů, kteří podporují flexibilní formy práce</t>
  </si>
  <si>
    <t>Hodnota byla stanovena na základě průzkumu území s ohledem na absorpční kapacitu, včetně zásobníku projektů území a s přihlédnutím k indikátoru 6000.  V rámci analýzy území byly zjištěny potřeby území, které ukázali, požadavky na realizaci daného opatření. K přihlédnutí na výši alokované částky se předpokládá podpora 2 podniky.</t>
  </si>
  <si>
    <t>5 01 30</t>
  </si>
  <si>
    <t>Počet osob pracujících v rámci flexibilních forem práce</t>
  </si>
  <si>
    <t>0 </t>
  </si>
  <si>
    <t>Hodnota indikátoru byla stanovena s ohledem na
průzkum území s ohledem na absorpční kapacitu,
počet projektů a indikátor 60000.</t>
  </si>
  <si>
    <t>6 26 00</t>
  </si>
  <si>
    <t>Účastníci, kteří získali kvalifikaci po ukončení své účasti</t>
  </si>
  <si>
    <t xml:space="preserve">Hodnota indikátoru byla stanovena s ohledem na průzkum území s ohledem na absorpční kapacitu, počet projektů a indikátor 60000.
Hodnota indikátoru vychází z počtu účastníku v indikátoru se zohledněním, že všichni účastníci nezískají potvrzení o kvalifikaci o ukončení účasti na ESF projektu. Potvrzení o účasti bude uděleno na základě formálního prověření zanlostí, které ukáže, že účastník získal kvalifikaci, dle předem nastavených standardů. </t>
  </si>
  <si>
    <t>6 28 00</t>
  </si>
  <si>
    <t>Znevýhodnění účastníci, kteří po ukončení své účasti hledají zaměstnání, jsou v procesu vzdělávání/odborné přípravy, rozšiřují si kvalifikaci nebo jsou zaměstnaní, a to i OSVČ</t>
  </si>
  <si>
    <t>Hodnota indikátoru byla stanovena s ohledem na průzkum území s ohledem na absorpční kapacitu
a výši indikátoru 60000
Způsob výpočtu:
Hodnota indikátoru vychází z počtu účastníku v
indikátoru 60000 a je provázána s hodnotami
indikátoru 62900, 63200, 62700 a 63100 se
zohledněním povinnosti vykazovat pouze osoby
jednoznačně identifikované a skutečností, že se
projekty budou zabývat i osobami
znevýhodněnými na trhu práce, proto lze
očekávat sníženou úspěšnost nalezení
zaměstnání do 4 týdnů i po úspěšném
absolvování projektu.</t>
  </si>
  <si>
    <t>6 29 00</t>
  </si>
  <si>
    <t>Účastníci zaměstnáni 6 měsíců po ukončení své účasti, včetně OSVČ</t>
  </si>
  <si>
    <t>Hodnota indikátoru byla stanovena s ohledem na průzkum území s ohledem na absorpční kapacitu
a výši indikátoru 60000
Způsob výpočtu:
Hodnota indikátoru vychází z počtu účastníku v
indikátoru 60000 a je provázána s hodnotami
indikátoru 62800, 63200, 62700 a 63100 se
zohledněním povinnosti vykazovat pouze osoby
jednoznačně identifikované a skutečností, že se
projekty budou zabývat i osobami
znevýhodněnými na trhu práce, proto lze
očekávat sníženou úspěšnost nalezení
zaměstnání i po úspěšném absolvování projektu.</t>
  </si>
  <si>
    <t>6 31 00</t>
  </si>
  <si>
    <t>Účastníci ve věku nad 54 let zaměstnaní 6 měsíců po ukončení své účasti, včetně OSVČ</t>
  </si>
  <si>
    <t>Hodnota indikátoru byla stanovena s ohledem na průzkum území s ohledem na absorpční kapacitu
a výši indikátoru 60000
Způsob výpočtu:
Hodnota indikátoru vychází z počtu účastníku v
indikátoru 60000 a je provázána s hodnotami
indikátoru 62900, 63200, 62700 a 62800 se
zohledněním povinnosti vykazovat pouze osoby
jednoznačně identifikované a skutečností, že se
projekty budou zabývat i osobami
znevýhodněnými na trhu práce, proto lze
očekávat sníženou úspěšnost nalezení
zaměstnání i po úspěšném absolvování projektu.</t>
  </si>
  <si>
    <t>6 32 00</t>
  </si>
  <si>
    <t>Znevýhodnění účastníci zaměstnáni 6 měsíců po ukončení své účasti, včetně OSVČ</t>
  </si>
  <si>
    <t>Hodnota indikátoru byla stanovena s ohledem na průzkum území s ohledem na absorpční kapacitu
a výši indikátoru 60000
Způsob výpočtu:
Hodnota indikátoru vychází z počtu účastníku v
indikátoru 60000 a je provázána s hodnotami
indikátoru 62900, 62800, 62700 a 63100 se
zohledněním povinnosti vykazovat pouze osoby
jednoznačně identifikované a skutečností, že se
projekty budou zabývat i osobami
znevýhodněnými na trhu práce, proto lze
očekávat sníženou úspěšnost nalezení
zaměstnání i po úspěšném absolvování projektu.</t>
  </si>
  <si>
    <t>6 27 00</t>
  </si>
  <si>
    <t>Účastníci zaměstnaní po ukončení své účasti, včetně OSVČ</t>
  </si>
  <si>
    <t>výsledek</t>
  </si>
  <si>
    <t>Hodnota stanovena na základě průzkumu území
s ohledem na absorpční kapacitu a indikátor
60000.
Způsob výpočtu:
Hodnota indikátoru vychází z počtu účastníku v
indikátoru 60000 a je provázána s hodnotami
indikátoru 62600, 62800, 62900 se zohledněním,
že v území je spíše nižší nezaměstnanost a
opatření tedy budou využívat spíše osoby
pečující o malé děti než osoby vracející se na trh
pro mateřské/rodičovské dovolené.</t>
  </si>
  <si>
    <t>dle průzkumu území a indikátoru 10213 a 10212
očekávaného počtu podpořených podniků (viz
indikátor 10213 a 10212).
Způsob výpočtu:
Na toto opatření bylo přiděleno cca 30 % z alokace s tím, že je v opatření
počítáno s vytvořením pracovních míst a dalšími
podporovanými aktivitami. Přibližně polovina
nákladů na projekty z tohoto opatření je
plánována na mzdy vč. odvodů zaměstnavatele a
druhá polovina na další podporované činnosti
v rámci sociálního podnikání. Průměrné náklady
na účastníka jsou tedy cca 350 tis. Kč na 2 roky
(mzdy vč. odvodů).</t>
  </si>
  <si>
    <t>1 02 13</t>
  </si>
  <si>
    <t>Počet sociálních podniků vzniklých díky podpoře</t>
  </si>
  <si>
    <t>organiazce</t>
  </si>
  <si>
    <t>Hodnota stanovena na základě průzkumu území průzkum území s ohledem na absorpční kapacitu
Způsob výpočtu:
Na toto opatření bylo přiděleno dle průzkumu
území a absorpční kapacitě cca 30 % 
alokace. Hodnota byla stanovena jako optimální v
návaznosti na přidělený objem finančních
prostředků a množství vytvořených pracovních
míst (cca 3) a dalších podporovaných aktivit.</t>
  </si>
  <si>
    <t>1 02 12</t>
  </si>
  <si>
    <t>Počet podpořených
již existujících
sociálních podniků</t>
  </si>
  <si>
    <t>Hodnota stanovena na základě průzkumu území průzkum území s ohledem na absorpční kapacitu
Způsob výpočtu:
Na toto opatření bylo přiděleno dle průzkumu
území a absorpční kapacitě cca 30 %
alokace. Hodnota byla stanovena jako optimální v
návaznosti na přidělený objem finančních
prostředků a množství vytvořených pracovních
míst (cca 3) a dalších podporovaných aktivit.</t>
  </si>
  <si>
    <t>Hodnota stanovena na základě průzkumu území průzkum území s ohledem na absorpční kapacitu, včetně zásobníku projektů území.
Způsob výpočtu:
V rámci analýzy území byly zjištěny potřeby území, které ukázali, požadavky na realizaci daného opatření. K přihlédnutí na váši alokované částky se předpokládá podpora 2 podniků.</t>
  </si>
  <si>
    <t>1 02 11</t>
  </si>
  <si>
    <t>organizace</t>
  </si>
  <si>
    <t>Dle očekávaného počtu podpořených
podniků (viz indikátor 10213 a 10212)</t>
  </si>
  <si>
    <t>Osoby</t>
  </si>
  <si>
    <t>Hodnota indikátoru byla stanovena s ohledem na průzkum území s ohledem na absorbční kapacitu, počet projektů a indikátoru 6000
MI byl zvolen na základě skutečnosti, že na území MAS působí v současné době 1 sociální podnik a dle průzkumu území 1 podnik v novém období vznikne. Předpokládá se, že 4 osoby budou pracovat flexibilní formou práce</t>
  </si>
  <si>
    <t xml:space="preserve">Účastníci, kteří získali kvalifikaci po ukončení své účasti </t>
  </si>
  <si>
    <t>Hodnota indikátoru byla stanovena s ohledem na průzkum území s ohledem na absorpční kapacitu, počet projektů a indikátor 60000.
MI byl zvolen na základě skutečnosti, že na území MAS působí v současné době 1 sociální podnik a dle průzkumu území 1 podnik v novém období vznikne. Předpokládá se, že v průběhu realizace získají 2 osoby kvalifikaci</t>
  </si>
  <si>
    <t>Hodnota indikátoru byla stanovena s ohledem na průzkum území s ohledem na absorpční kapacitu
a výši indikátoru 60000
Způsob výpočtu:
MI byl zvolen na základě skutečnosti, že na území MAS působí v současné době 1 sociální podnik a dle průzkumu území 1 podnik v novém období vznikne. Na základě kvalifikovaného odhadu a s ohledem na výši způsobilých výdajů pro oatření s předpokládá podpora dvou sociálních podniků, který zaměstná min. 2 znevýhodněné osoby.</t>
  </si>
  <si>
    <t>Hodnota indikátoru byla stanovena s ohledem na průzkum území s ohledem na absorpční kapacitu
a výši indikátoru 60000
Způsob výpočtu:
MI byl zvolen na základě skutečnosti, že na území MAS působí v současné době 1 sociální podnik a dle průzkumu území 1 podnik v novém období vznikne. Na základě kvalifikovaného odhadu a s ohledem na výši způsobilých výdajů pro oatření s předpokládá podpora dvou sociálních podniků, jehož účastníci budou zaměstnání 6 měsíců po ukončení své účasti na projektu, včetně OSVČ.</t>
  </si>
  <si>
    <t>Hodnota indikátoru byla stanovena s ohledem na průzkum území s ohledem na absorpční kapacitu
a výši indikátoru 60000
Způsob výpočtu:
MI byl zvolen na základě skutečnosti, že na území MAS působí v současné době 1 sociální podnik a dle průzkumu území 1 podnik v novém období vznikne. Na základě kvalifikovaného odhadu a s ohledem na výši způsobilých výdajů pro opatření s předpokládá podpora dvou sociálních podniků, jehož účastníci vě věku 54 let budou zaměstnání 6 měsíců po ukončení své účasti na projektu, včetně OSVČ.</t>
  </si>
  <si>
    <t>Hodnota indikátoru byla stanovena s ohledem na průzkum území s ohledem na absorpční kapacitu
a výši indikátoru 60000
Způsob výpočtu:
MI byl zvolen na základě skutečnosti, že na území MAS působí v současné době 1 sociální podnik a dle průzkumu území 1 podnik v novém období vznikne. Na základě kvalifikovaného odhadu a s ohledem na výši způsobilých výdajů pro opatření s předpokládá podpora dvou sociálních podniků, jehož znevýhodnění účastníci budou zaměstnání 6 měsíců po ukončení své účasti na projektu, včetně OSVČ.</t>
  </si>
  <si>
    <t>Hodnota stanovena na základě průzkumu území
s ohledem na absorpční kapacitu a indikátor
60000.
Způsob výpočtu:
MI byl zvolen na základě skutečnosti, že na území MAS působí v současné době 1 sociální podnik a dle průzkumu území 1 podnik v novém období vznikne. Na základě kvalifikovaného odhadu a s ohledem na výši způsobilých výdajů pro opatření s předpokládá podpora dvou sociálních podniků, jehož účastníci budou zaměstnání po ukončení své účasti na projektu, včetně OSVČ.</t>
  </si>
  <si>
    <t>6 75 10</t>
  </si>
  <si>
    <t>Kapacita služeb a sociální práce</t>
  </si>
  <si>
    <t>klienti</t>
  </si>
  <si>
    <t>5 53 20</t>
  </si>
  <si>
    <t>Průměrný počet osob využívající sociální bydlení</t>
  </si>
  <si>
    <t>osoby/rok</t>
  </si>
  <si>
    <t>5 53 10</t>
  </si>
  <si>
    <t>Nárust kapacity sociálních bytů</t>
  </si>
  <si>
    <t>lůžka</t>
  </si>
  <si>
    <t>Hodnoty výsledkových indikátoru, a to jak výchozí tak cílová vychází ze socio-ekonomické analýzy území, zjištění potřeb území a alokované částky. 
Výchozí hodnota indikátoru vychází z průzkumu počtu lůžek sociálních bytů před realizací opatření strategie (89 bytových jednotek průměrně po 2 lůžkách). Cílová hodnota je stanovena s ohledem na indikátor 55301,
průměrný plánovaný počet lůžek na jeden sociální byt je 2 (tj 10 soc. bytů po 2 lůžkách), tj. nárůst kapacity sociálních bytů o 20 klientů. Cílová hodnota indikátoru je tedy 198.</t>
  </si>
  <si>
    <t>5 53 01</t>
  </si>
  <si>
    <t>Počet podpořených bytů pro sociální bydlení</t>
  </si>
  <si>
    <t>bytové jednotky</t>
  </si>
  <si>
    <t>5 54 01</t>
  </si>
  <si>
    <t xml:space="preserve">Počet podpořených zázemí pro služby a sociální práci </t>
  </si>
  <si>
    <t>5 54 02</t>
  </si>
  <si>
    <t xml:space="preserve">Počet
poskytovaných
druhů sociálních
služeb </t>
  </si>
  <si>
    <t>služby</t>
  </si>
  <si>
    <t xml:space="preserve">Hodnota indikátoru byla stanovena na základě průzkum území s ohledem na absorpční kapacitu
Způsob výpočtu:
Na opatření bylo přiděleno cca 25 % alokace, průměrná cena na osobu (1 rodič) byla stanovena na cca 69 tis. Kč (s ohledem na doporučení ŘO), výsledná hodnota indikátoru je tedy 70 účastníků.
V rámci realizace opatření se přepokládá podpora zařízení péče o děti:
- Příměstské tábory – kapacita příměstského tábora se předpokládá 15 osob, s přihlédnutím na délku realizace proejktu 3 roky a s přihlédnutím na počet osob, u kterých podpora překročí bagatelní hodnotu je plánován počet osob zasažených projektem 29 osob
- 2 projekty budou na vznik dětských skupin - Dětská skupina zasáhne cca 9 dětí v rámci jednoho projektu (kapacita skupiny se předpokládá 6 dětí, ale s přihlédnutím na realizaci projektu 3 roky se počítá s obměnou části dětí), tj. 18 dětí na 2 dětské skupiny
- 1 projekt podporu zařízení doplňující chybějící kapacitu (školní družina) kapacita zařízení doplňující chybějící kapacitu bude 10 dětí, s přihlédnutím na délku realizace projektu 3 roky a obměnu dětí se předpokládá, že projekt zasáhne 17 osob
Při průměrném počtu 1,6 dítěte na 1 rodiče se projekt bude týkat cca 40 rodičů na 4 projekty. Na základě navýšení alokace na opatření, tak aby mohl být podpořen 1 projekt, na který má MAS absorpční kapacitu, byl indikátor navýšen o 25 účastníků. Bude se jednat o  1 projekt na podporu zařízení doplňující chybějící kapacitu (školní družina) a příměstský tábor, s kapacitou zařízení 15 dětí, s přihlédnutím na délku realizace projektu 3 roky a obměnu dětí se předpokládá, že projekt zasáhne 25 osob.
Celkově bude indikátor tedy 65 účastníků na realizované projekty. </t>
  </si>
  <si>
    <t>5 00 01</t>
  </si>
  <si>
    <t>Kapacita
podpořených
zařízení péče o děti
nebo vzdělávacích
zařízení</t>
  </si>
  <si>
    <t xml:space="preserve">Hodnota indikátoru byla stanovena na základě průzkum území s ohledem na absorpční kapacitu,
počet účastníků (indikátor 60000) a počet předpokládaných projektů (4 projekty na zařízení
péče o děti nebo vzdělávací zařízení) 
Způsob výpočtu:
V rámci realizace oaptření se přepokládá podpora 4 projektů s následujícíc kapacitou:
- 1 projekt na příměstské tábory - kapacita tábora se předpokládá 15 osob
- 2 projekty budou na vznik dětských skupin - kapacita skupiny se předpokládá 6 dětí, tj. 12 dětí na dvě skupiny
- 1 projekt na podporu zařízení doplňující chybějící kapacitu (školní družina) - kapacitu bude 10 dětí.                                                             Na základě navýšení alokace na opatření, tak aby mohl být podpořen 1 projekt, na který má MAS absorpční kapacitu, byl indikátor navýšen o 15 účastníků. Bude se jednat o  1 projekt na podporu zařízení doplňující chybějící kapacitu (školní družina) a příměstský tábor, s kapacitou zařízení 15 dětí, s přihlédnutím na délku realizace projektu 3 roky a obměnu dětí se předpokládá, že projekt zasáhne 25 osob.
Celkově bude indikátor tedy 52 osob na realizované projekty.
</t>
  </si>
  <si>
    <t>5 01 00</t>
  </si>
  <si>
    <t>Počet podpořených zařízení péče o děti předškolního věku</t>
  </si>
  <si>
    <t xml:space="preserve">Hodnota indikátoru byla stanovena na základě průzkum území s ohledem na absorpční kapacitu. V rámci realizace opatření je plánováno podpořit 2 zařízení na dětské skupiny, 1 zařízení doplňující chybějící kapacitu (školní družina). </t>
  </si>
  <si>
    <t>5 01 10</t>
  </si>
  <si>
    <t>Počet osob využívajících zařízení péče o dětí předškolního věku</t>
  </si>
  <si>
    <t>Hodnota indikátoru byla stanovena na základě průzkum území s ohledem na absorpční kapacitu, počet účastníků (indikátor 60000) a Kapacitu podpořených zařízení péče o děti nebo vzdělávací zařízení (indikátor 50001) a počet předpokládaných projektů (2 projekty na zařízení péče o děti nebo vzdělávací zařízení – děské skupiny) 
Způsob výpočtu:
Na opatření bylo přiděleno cca 25 % alokace, z toho se plánuje na podporu zařízení péče o děti  předškolního věku. Dětská skupina zasáhne cca 9 dětí v rámci jednoho projektu (kapacita skupiny se předpokládá 6 dětí, ale s přihlédnutím na realizaci projektu 3 roky se počítá s obměnou části dětí), tj. 18 dětí na 2 dětské skupiny Při průměrném počtu 1,6 dítěte na 1 rodiče se projekt bude týkat cca 11 rodičů na 2 projekty.</t>
  </si>
  <si>
    <t>5 01 20</t>
  </si>
  <si>
    <t>Počet osob využívajících zařízení péče o dětí ve věku do 3 let</t>
  </si>
  <si>
    <t>Hodnota indikátoru byla stanovena na základě průzkum území s ohledem na absorpční kapacitu, počet účastníků (indikátor 60000) a Kapacitu podpořených zařízení péče o děti nebo vzdělávací zařízení (indikátor 50001) a počet předpokládaných projektů (2 projekty na zařízení péče o děti nebo vzdělávací zařízení – děské skupiny) 
Způsob výpočtu:
Na opatření bylo přiděleno cca 25 % alokace. V rámi realizace opatření se plánuje podpora dětí ve věku do tří let, hlavně z důvodu plánovaného zákona, ze kterého vyplívá povinnost umístění dětí ve věku 2 let. Z tohoto dětské skupiny budou určeny i pro děti mladší než 3 roky. Předpokládá se umístění do dětských skupin dětí mladších 3 let v počtu 6 dětí. Při průměrném počtu 1,6 dítěte na 1 rodiče se projekt bude týkat cca 4 osob..</t>
  </si>
  <si>
    <t>Hodnota indikátoru byla stanovena s ohledem na průzkum území s ohledem na absorpční kapacitu a na výši způsobilých výdajů pro opatření se předpokládá podpora 4 projektů zaměřených na péči o děti, v rámci kterých 4 účastníci získají kvalifikaci po ukončení své účasti</t>
  </si>
  <si>
    <t>Hodnota indikátoru byla stanovena s ohledem na průzkum území s ohledem na absorpční kapacitu a na výši způsobilých výdajů pro opatření se předpokládá podpora 4 projektů zaměřených na péči o děti, v rámci kterých, bude zaměstnán 1 znevýhodněný účastník.</t>
  </si>
  <si>
    <t>Hodnota indikátoru byla stanovena s ohledem na průzkum území s ohledem na absorpční kapacitu a na výši způsobilých výdajů pro opatření. Na základě kvalifikovaného odhadu a za předpokladu podpory 4 projektů zaměřených na péči o děti se předpokládá, že budou zaměstnáni 6  měsící po ukončení své účasti 4 osoby.</t>
  </si>
  <si>
    <t>Hodnota indikátoru byla stanovena s ohledem na průzkum území s ohledem na absorpční kapacitu a na výši způsobilých výdajů pro opatření. Na základě kvalifikovaného odhadu a za předpokladu podpory 4 projektů zaměřených na péči o děti se předpokládá, že bude 1 osoba ve věku nad 54 let zaměstnána 6 měsíců po ukončení své účasti.</t>
  </si>
  <si>
    <t>Hodnota indikátoru byla stanovena s ohledem na průzkum území s ohledem na absorpční kapacitu a na výši způsobilých výdajů pro opatření. Na základě kvalifikovaného odhadu a za předpokladu podpory 4 projektů zaměřených na péči o děti se předpokládá, že bude 1 znevýhodněná osoba zaměstnána 6 měsíců po ukončení své účasti</t>
  </si>
  <si>
    <t>Hodnota indikátoru byla stanovena s ohledem na průzkum území s ohledem na absorpční kapacitu a na výši způsobilých výdajů pro opatření se předpokládá podpora 4 projektů zaměřených na péči o děti, v rámci kterých, budou zaměstnány 3 osoby.</t>
  </si>
  <si>
    <t>5 00 30</t>
  </si>
  <si>
    <t>Počet osob předčasně opouštějící vzdělávací systém</t>
  </si>
  <si>
    <t>5,4 </t>
  </si>
  <si>
    <t>Hodnoty výsledkových indikátoru, a to jak výchozí tak cílová byla převzata z IROP.  Hodnota mid-therm není nastavena</t>
  </si>
  <si>
    <t>5 00 20</t>
  </si>
  <si>
    <t>Podíl tříletých dětí umístěných v předškolním zařízení</t>
  </si>
  <si>
    <t>77,3 </t>
  </si>
  <si>
    <t>5 00 00</t>
  </si>
  <si>
    <t>Počet podpořených vzdělávacích zařízení</t>
  </si>
  <si>
    <t xml:space="preserve">Kapacita podporovaných zařízení péče o děti nebo vzdělávací zařízení </t>
  </si>
  <si>
    <t xml:space="preserve">Počet osob využívající zařízení péče o děti do 3 let </t>
  </si>
  <si>
    <t>Plán financování</t>
  </si>
  <si>
    <t xml:space="preserve">Plán financování </t>
  </si>
  <si>
    <t>Soukromé zdroje PRV</t>
  </si>
  <si>
    <t>Článek 20</t>
  </si>
  <si>
    <t>3.1.6.</t>
  </si>
  <si>
    <t>3.1.6.  Základní služby a obnova vesnic ve venkovských oblastech</t>
  </si>
  <si>
    <t>Pracovní místa vytvořená v rámci podpořených projektů (Leader)</t>
  </si>
  <si>
    <t>Cílová hodnota byla nastavena, dle provedené analýzy území v rámci, které vznikl i zásobník projektů, který byl aktualizován na základě střednědobého hodnocení SCLLD k 31.12.2018. Hodnota pro střednědobé hodnocení je 0 pracovních míst</t>
  </si>
  <si>
    <t>Cílová hodnota byla nastavena, dle provedené analýzy území v rámci, které vznikl i zásobník projektů, který byl aktualizován na základě střednědobého hodnocení SCLLD k 31.12.2018. Hodnota pro střednědobé hodnocení 2 podniky.</t>
  </si>
  <si>
    <t>Cílová hodnota byla nastavena, dle provedené analýzy území v rámci, které vznikl i zásobník projektů, který byl aktualizován na základě střednědobého hodnocení SCLLD k 31.12.2018. Hodnota pro střednědobé hodnocení je 0 pracovních míst.</t>
  </si>
  <si>
    <t>Cílová hodnota byla nastavena, dle provedené analýzy území v rámci, které vznikl i zásobník projektů, který byl aktualizován na základě střednědobého hodnocení SCLLD k 31.12.2018. Hodnota pro střednědobé hodnocení je 0 činnosti spolupráce</t>
  </si>
  <si>
    <t>Cílová hodnota byla nastavena, dle provedené analýzy území v rámci, které vznikl i zásobník projektů, který byl aktualizován na základě střednědobého hodnocení SCLLD k 31.12.2018. Hodnota pro střednědobé hodnocení jee 0 podniky</t>
  </si>
  <si>
    <t>Cílová hodnota byla nastavena, dle provedené analýzy území v rámci, které vznikl i zásobník projektů, který byl aktualizován na základě střednědobého hodnocení SCLLD k 31.12.2018. Hodnota pro střednědobé hodnocení je 0 podnik.</t>
  </si>
  <si>
    <t>Cílová hodnota byla nastavena, dle provedené analýzy území v rámci, které vznikl i zásobník projektů, který byl aktualizován na základě střednědobého hodnocení SCLLD k 31.12.2018. Hodnota pro střednědobé hodnocení je 0 km lesních cest.</t>
  </si>
  <si>
    <t>Cílová hodnota byla nastavena, dle provedené analýzy území v rámci, které vznikl i zásobník projektů, který byl aktualizován na základě střednědobého hodnocení SCLLD k 31.12.2018. Hodnota pro střednědobé hodnocení je 0 podnik</t>
  </si>
  <si>
    <t>Cílová hodnota byla nastavena, dle provedené analýzy území v rámci, které vznikl i zásobník projektů, který byl aktualizován na základě střednědobého hodnocení SCLLD k 31.12.2018. Hodnota pro střednědobé hodnocení jsou 0 podniky.</t>
  </si>
  <si>
    <t>Krajina krásnější</t>
  </si>
  <si>
    <t>Regionální produkce</t>
  </si>
  <si>
    <t>Rozvoj nezemědělské činnosti</t>
  </si>
  <si>
    <t>Rekreační lesy</t>
  </si>
  <si>
    <t>Lesnická infrastruktura</t>
  </si>
  <si>
    <t>Lesnická technika</t>
  </si>
  <si>
    <t>Podpora místních trhů</t>
  </si>
  <si>
    <t xml:space="preserve">Počet podpořených zemědělských podniků/příjemců </t>
  </si>
  <si>
    <t>Cílová hodnota byla nastavena, dle provedené analýzy území v rámci, které vznikl i zásobník projektů, který byl aktualizován na základě střednědobého hodnocení SCLLD k 31.12.2018. Hodnota pro střednědobé hodnocení jsou 4 podniky</t>
  </si>
  <si>
    <t>Cílová hodnota byla nastavena, dle provedené analýzy území v rámci, které vznikl i zásobník projektů, který byl aktualizován na základě střednědobého hodnocení SCLLD k 31.12.2018. Hodnota pro střednědobé hodnocení je 0 hektar</t>
  </si>
  <si>
    <t>Cílová hodnota byla nastavena, dle provedené analýzy území v rámci, které vznikl i zásobník projektů, který byl aktualizován na základě střednědobého hodnocení SCLLD k 31.12.2018. Hodnota pro střednědobé hodnocení je 0 akce</t>
  </si>
  <si>
    <t>Cílová hodnota byla nastavena, dle provedené analýzy území v rámci, které vznikl i zásobník projektů, který byl aktualizován na základě střednědobého hodnocení SCLLD k 31.12.2018. Hodnota pro střednědobé hodnocení je 0 akcí</t>
  </si>
  <si>
    <t>Cílová hodnota byla nastavena, dle provedené analýzy území v rámci, které vznikl i zásobník projektů, který byl aktualizován na základě střednědobého hodnocení SCLLD k 31.12.2018.  Hodnota pro střednědobé hodnocení je 0 pracovních míst</t>
  </si>
  <si>
    <t>Počet sociálních podniků vzniklých
díky podpoře, které fungují i po ukončení podpory</t>
  </si>
  <si>
    <t>Odůvodnění jakým způsobem byly hodnoy stanoveny                                                             PŮVODNÍ ZMŃĚNÍ</t>
  </si>
  <si>
    <t>Odůvodnění jakým způsobem byly hodnoy stanoveny                                                             AKTUALIZOVANÉ k 31.12.2019</t>
  </si>
  <si>
    <t xml:space="preserve">Cílová hodnota indikátoru  byla stanovena ve výši 5 zrekonstruovaných objektů složek JPO II a JPO III. Tento požadavek vychází ze šetření v území a ze zásobníku projektů s ohledem na absorpční kapacitu, alokovanou částku a průměrné ce. Potřeba realizace indikátoru vychází ze socioekonomické analýzy, kap. 2.1.10. Bezpečnost, str. 62.
Cílové hodnoty bude dosaženo, až v roce 2023, do roku 2018 se předpokládá, že bude realizována jedna rekonstrukce hasičské zbrojnice, která bude již proplacena.
Cena byla stanovena na základě zjištění obvyklých cen realizovaných rekonstrukcí hasičských zbrojnic. Tato cena je individuální, dle každého realizovaného projektu a je zde stanovena, jako cena průměrná, dle požadavků jednotlivých projektových záměrů na 800 000,- Kč za jednu rekonstrukci objektu.
V rámci indikátoru  se plánují především následující zodolnění/ úpravy: rozšíření zbrojnice pro zásahovou techniku, výstavba garáží pro zásahovou techniku, úprava vjezdu pro zásahovou techniku, které budou v souladu s přílohou č. 5 Programového dokumentu IROP a dokumentu ?Zajištění adekvátní odolnosti a  vybavenosti základních složek integrovaného záchranného systému ? Policie ČR a Hasičského záchranného sboru ČR (včetně JSDH) v území, s důrazem na přizpůsobení se změnám klimatu a nových rizikům v období 2014-2020?      </t>
  </si>
  <si>
    <t xml:space="preserve">Cílová hodnota indikátoru byla stanovena ve výši 5 setů technického a věcného vybavení (1 set = 1 elektrocentrála)  složek JPO II a JPO III. Tyto prostředky budou sloužit k řešení mimořádných událostí, spojených se změnami klimatu, jako jsou přívalové a dlouhotrvající intenzivní srážky, nadprůměrné sněhové srážky, masivní námrazy, povodně, déletrvající sucha, vichřice, sesuvy, rozsáhlé požáry či mimořádné události antropogenního původu.
Požadavek vychází ze šetření v území a ze zásobníku projektů, který byl na základě zpracování analytické části zpracován pro programové období. Potřeba realizace indikátoru vychází ze socioekonomické analýzy, 2.1.10. Bezpečnost, str. 62. Cílové hodnoty bude dosaženo do 31.12.2023.
Průměrnou cenu MAS stanovila na základě šetření (zanalyzování) pořizovacích cen na základě požadavků jednotek JPO II a JPO III . Cílová hodnota ve výši 5 setů se skládá z pěti elektrocentrál v průměrné ceně 400 000 Kč/ks. Cena byla zjištěna na základě potřeb JPO II a III, dané požadavky byly zanalyzovány a zjištěny ceny obdobné techniky u potencionálních dodavatelů. V návaznosti na zjištěnou průměrnou cenu a absorpční kapacitu opatření byla cílová hodnota stanovena na 5 setů.                              </t>
  </si>
  <si>
    <t>Cílová hodnota indikátoru byla stanovena ve výši 1 vozidla pro veřejnou dopravu. 
Na základě průzkumu v území s ohledem na absorbění kapacitu byla zjištěna potřeba pořízení vozidla pro veřejnou dopravu typu CNG Bus.
Cílové hodnoty bude dosaženo, až v roce 2023, s realizací projektu se počítá až v druhé polovině programovacího období, proto hodnota mid-therm byla stanovena 0.
Cena byla stanovena na základě zjištění obvyklé ceny v rámci analýzy prodejců daných vozidel. Cena byla stanovena na cca 4 miliony Kč</t>
  </si>
  <si>
    <t>Cílová hodnota indikátoru byla stanovena na základě průzkumu území s ohledem na absorpční kapacitu,zásobník projektů, alokovanou částku a průměrné ceny na 8 opatření vedoucích k zvyšování bezpečnosti dopravy. 
Na základě zjištění obvyklé ceny jednotlivých opatření vedoucích k dosažení realizace vedoucí k zvýšení bezpečnosti v dopravě byla stanovena průměrná cena na jednotu indikátoru (realizaci) ve výši 1 milionu Kč za realizaci (z
toho průměrná cena bezbariérového přístupu
zastávek cca 1 mil. Kč/realizaci, přizpůsobení
komunikací pro nemotorovou dopravu osobám
s omezenou pohyblivostí nebo orientací cca 1
mil. Kč/realizaci)</t>
  </si>
  <si>
    <t>Cílová hodnota indikátoru byla stanovena na základě průzkumu území s ohledem na absorpční kapacitu,zásobník projektů, alokovanou částku na 3 km nové cyklostezky a 0 km nové cyklotrasy. Zásobník projektů vznikl na základě šetření problémů a potřeb v území a odráží se také z provedené socioekonomické analýzy (kap. 2.1.3. Doprava, str. 32). Cílové hodnoty bude dosaženo do 31.12.2023.    Průměrnou cena MAS stanovila na základě porovnání cen v realizovaných a tematicky a rozsahem totožných projektů. Na základě zjištění obvyklé průměrné ceny za výstavbu nové cyklostezky se odhaduje cena za 1 km nové cyklostezky na 1 milion Kč za km. MAS na základě zjištění požadavku území nebude vytvářet žádnou novou cyklotrasu, protože veškeré jsou vybudované v letech 1999 – 2001 a jsou plně dostačující.
V návaznosti na zjištěnou průměrnou cenu a absorpční kapacitu byla cílová hodnota stanovena na 3 km nových cyklostezek a 0 km nové cyklotrasy.</t>
  </si>
  <si>
    <t xml:space="preserve">Cílová hodnota indikátoru byla stanovena na základě průzkumu území s ohledem na absorpční kapacitu,zásobník projektů, alokovanou částku na 0 km zrekonstruované cyklostezky a 15 km cyklotrasy. Předpokládá se, že vznikne 0 km zrekonstruované či zmodernizované cyklostezky a 15 km cyklotrasy.  Zásobník projektů vznikl na základě šetření problémů a potřeb v území a odráží se také z provedené socioekonomické analýzy (kap. 2.1.3. Doprava, str. 32). Cílové hodnoty bude dosaženo do 31.12.2023.    Průměrnou cena MAS stanovila na základě porovnání cen v realizovaných a tematicky a rozsahem totožných projektů, zároveň MAS provedla analýzu cenových nabídek firem zabývajících se rekonstrukcí a modernizací cyklostezek a cyklotras.
Na základě zjištění průměrné ceny zrekonstruované či zmodernizované cyklotrasy 400 000 Kč za 1 km. Na základě analýzy území nebyla zjištěna potřeba realizace rekonstrukce cyklostezek.
V návaznosti na zjištěnou průměrnou cenu a absorpční kapacitu byla cílová hodnota stanovena na 0 km zrekonstruovaných cyklostezek a 15 km zrekonstruované cyklotrasy. </t>
  </si>
  <si>
    <t>Cílová hodnota byla stanovena na základě zjištění obvyklé ceny v území se předpokládá hodnota max. 5 000 Kč za jedno parkovací místo. V návaznosti na zjištěnou průměrnou cenu a absorpční kapacitu byla cílová hodnota
stanovena na 5 parkovacích míst pro jízdní kolo např. v podobě stojanu.</t>
  </si>
  <si>
    <t>Hodnoty výsledkových indikátoru, a to jak výchozí tak cílová vychází ze socio-ekonomické analýzy území a v cílové hodnotě se odráží potřeby území, dle zásobníku projektů. Výchozí hodnota je stanovena k 31.12.2012 a cílová k 31.12.2023. Hodnota mid-therm není nastavena.</t>
  </si>
  <si>
    <t>Cílová hodnota indikátoru a milníku byla stanovena na základě průzkumu území dle zásobníku projektů s ohledem na absorpční kapacitu a alokovanou částku na 2 podniky pobírající podporu, při čemž hodnota mid-therm se počítá, že by byla 1 podnik pobírající podporu. Očekává se podpora 1x existující podnik, 1x nový podnik.Tento požadavek vychází ze šetření v území a ze zásobníku projektů. Potřeba realizace indikátoru vychází ze socioekonomické analýzy, kap. 2.1.4.. Vybavenost obcí, služby a život v obcích, str. 33 a 34.                                                                          V rámci realizace programovacího období se předpokládá, že podporu využijí dva sociální podniky (jeden stávající, který se v území nachází a jeden nový), tyto podniky chtějí dle zásobníku projektů realizovat postupně projekty, které povedou k jejich rozvoji. Průměrná hodnota podpory se předpokládá na jeden podnik cca 3 miliony Kč (v rámci projektů proběhnou rekonstrukce prostor, jejich vybavení a pořízení vybavení pro rozvoj daných podniků). Ceny byly zjištěny z analýzy nabídek potenciálních dodavatelů.</t>
  </si>
  <si>
    <t>Cílová hodnota indikátoru a milníku byla stanovena na základě průzkumu území dle zásobníku projektů s ohledem na absorpční kapacitu a alokovanou částku na 2 podniky pobírající podporu, při čemž hodnota mid-therm se počítá, že by byla 1 podnik pobírající podporu. Očekává se podpora 1x existující podnik, 1x nový podnik. Potřeba realizace indikátoru vychází ze socioekonomické analýzy, kap. 2.1.4.. Vybavenost obcí, služby a život v obcích, str. 33 a 34.                   V rámci realizace programovacího období se předpokládá, že podporu využijí dva sociální podniky (jeden stávající, který se v území nachází a jeden nový), tyto podniky chtějí dle zásobníku projektů realizovat postupně projekty, které povedou k jejich rozvoji. Průměrná hodnota podpory se předpokládá na jeden podnik cca 3 miliony Kč (v rámci projektů proběhnou rekonstrukce prostor, jejich vybavení a pořízení vybavení pro rozvoj daných podniků). Ceny byly zjištěny z analýzy nabídek potenciálních dodavatelů.</t>
  </si>
  <si>
    <t xml:space="preserve">Cílová hodnota indikátoru byla získána přepočtem alokované částky na toto opatření dle JCI (tj. 6 000 000 Kč/400 000 Kč), JCI 400 tis. Kč. Z hodnoty FTE 15 bude min. 1/3 připadat na znevýhodněné skupiny, tj. 5. Předpokládané náklady na vytvoření 1 FTE (jednoho plného pracovního úvazku) je 400 000,- Kč </t>
  </si>
  <si>
    <t>Cílová hodnota indikátoru byla získána na základě průzkumu území s ohledem na absorpční
kapacitu a alokovanou částku, JCI 3 mil. Kč (tj.hodnota za 1 nový podnik)
Hodnota indikátoru byla stanovena dle zásobníku projektů na 1 nově vzniklých sociálních podniků. Tento požadavek vychází ze šetření v území a ze zásobníku projektů. Potřeba realizace indikátoru vychází ze socioekonomické analýzy, kap. 2.1.4.. Vybavenost obcí, služby a život v obcích, str. 33 a 34.  Průměrná hodnota podpory se předpokládá na jeden podnik cca 3 miliony Kč (v rámci projektů proběhnou rekonstrukce prostor, jejich vybavení a pořízení vybavení pro rozvoj daného podniku). Ceny byly zjištěny z analýzy nabídek potenciálních dodavatelů.</t>
  </si>
  <si>
    <t>Cílová hodnota indikátoru byla stanovena na 218 181 Eur veřejné podpory podniků. Tato částka je odvislá z celkové alokované částky na dané opatření. Hodnota výstupového indikátoru vychází z celkové způsobilé částky alokované na dané opatření. Z této částky odpovídá soukromá investice 5% z celkových způsobilých výdajů. A tato částka byla přepočtena kurzem 27,50 Kč (kurz stanoven ŘO), tj 218 181 Euro</t>
  </si>
  <si>
    <t>Hodnota indikátoru byla získána výpočtem: 1/3 z hodnoty indikátoru 1 04 00. Předpokládané náklady na vytvoření 1 FTE (jednoho plného pracovního úvazku) je 400 000,- Kč</t>
  </si>
  <si>
    <t>Výchozí hodnota indikátoru vychází z průzkumu  území - do indikátoru nebyly zahrnuty pobytové sociální služby, protože se nejedná o služby dle definice indikátoru a služby poskytovatelů, jejichž sídlo a provozovna se nachází mimo region; v hodnotě se nacházejí služby jedné neziskové organizace, která působí v dané oblasti a jejíž činnost je v souladu se Střednědobým plánem Pardubického kraje .Organizace poskytuje 2 sociální služby 
- 1. Nízkoprahové zařízení pro děti a mládež má max. okamžitou kapacitu 15 klientů 
- 2. Sociálně aktivizační služby pro rodiny s dětmi má max. okamžitou kapacitu 3 klienty
Cílová hodnota indikátoru byla stanovena na základě požadavků území, zásobníku projekt a absorpční kapacity. Předpokládá se rozšíření na celkové 3 služby s okamžitou kapacitou 40 osob (současná služba č.1. se rozšíří na 22 klientů, služba č. 2 se rozšří na 8 klientů a vznikne 1 nová služba, která bude mít okamžitou kapacitu 10)
Navýšení se tak maximální okamžitá kapacita o 22 klientů.</t>
  </si>
  <si>
    <t>Hodnota výsledkového indikátoru, a to jak výchozí tak cílová vychází ze socio-ekonomické analýzy a zjištění potřeb území (zásobníku projektů) a v cílové hodnotě se odráží potřeby území, dle zásobníku projektů. Výchozí hodnota je stanovena k 1.1.2014 a cílová k 31.12.2023.
Výchozí hodnota indikátoru byla vypočítána na základě sečtení průměrných obložností lůžek v území před realizací projektů. Cílová hodnota indikátoru byla vypočítána v návaznosti na výchozí hodnotu indikátoru 55320 a indikátor
55310 (počet plánovaných lůžek – 20 lůžek) a dle počtu osob na jedno lůžko (tj. 0,8). V rámci realizace opatření dojde k navýšení o 16 osob/rok</t>
  </si>
  <si>
    <t>Cílová hodnota indikátoru byla stanovena ve výši 3 zařízení pro služby a sociální práci. Tento požadavek vychází ze šetření v území a ze zásobníku projektů. Potřeba realizace indikátoru vychází ze socioekonomické analýzy, kap. kap. 2.1.4., str. 33 a 34. Průměrné ceny byly stanoveny na základě cen obdobných projektů a na základě analýzy potencionálních dodavatelů.
Průměrná cena na jedno zázemí komunitního charakteru činí 1 mil. Kč. Při této ceně je zázemí zbudováno min. pro 15 osob u zázemí komunitního charakteru, které poskytuje sociální služby dle zákona 108/2006 Sb. 
Průměrná cena 1 nízkokapacitního zázemí pro zajištění individuální péče činí 800 tis. Kč (okamžitá současná kapacita je 15 klientů pro cílovou skupinu dětí 10 – 15 let, je plánováno rozšíření o další cílovou skupinu mládež 15 – 18 let, která bude mít kapacitu 7 osob, celková okamžitá kapacita tedy vzroste na 22 klientů).
Průměrná cena zázemí poskytující 1 sociálně akviziční službu pro rodiny, dle zákona 108/2006 Sb.  1 mil. Kč/zázemí (okamžitá současná kapacita 3 osoby – terénní služby se rozšíří o ambulantní služby, která bude mít okamžitou kapacitu 8 osob, celkem bude službu tedy využívat průměrně v jeden okamžik až 11 osob)).
Největší zájem v území je o zázemí komunitního charakteru.</t>
  </si>
  <si>
    <t xml:space="preserve">Cílová hodnota indikátoru byla stanovena na základě průzkumu území s ohledem na absorpční kapacitu, alokovanou částku a druhy služeb možných projektů. V rámci projektu se předpokládá registrace 3 druhy sociálních služeb, které jsou či budou po ukončení projektu zaregistrovány podle zákona č. 108/206 Sb. Každý druh soc. služby podpořený z projektu se započítává pouze 1x. </t>
  </si>
  <si>
    <t xml:space="preserve">Cílová hodnota indikátoru byla stanovena ve výši 11 podpořených školských zařízení (5 MŠ - 4 klasická a 1 zařízení pro děti do 3 let, 4 ZŠ, 2 jiná vzdělávací zařízení), přičemž hodnota mid –term je 3 zařízení, která budou do roku 2018 zrealizovány a proplaceny (1 MŠ, 1 ZŠ a 1 jiné vzdělávací zařízení). Tento požadavek vychází z detailního šetření u školských zařízení a z analýz provedených v rámci projektu Systémová podpora rozvoje meziobecní spolupráce v ČR v rámci území správních obvodů obcí s rozšířenou působností pro jednotlivá ORP. Z daných analýz vyšel zásobník projektů s přehledem požadavků na realizaci projektů. Cena byla stanovena na základě požadavku jednotlivých škol na podporu jejich vzdělávacích zařízení a dle cen obvyklých za vytvoření daného zařízení. Odhadovaná průměrná hodnota je 2 miliony Kč na jedno zařízení.
Předpokládá se zaměření projektů především na stavební úpravy (prům. cena 1 700 tisíc Kč/úpravu) a pořízení vybavení (prům cena 300 tisíc Kč/soubor vybavení, např. 15 PC). Ceny byly zjištěny z analýzy již realizovaných podobných projektů v území a z následného průzkumu u potenciálních dodavatelů.
Do hodnoty indikátoru jsou  započítány tyto typy škol – 5x MŠ (4 klasické MŠ A 1 zařízení rpod ěti do 3 let, 4x ZŠ, 2x jiná vzdělávací zařízení)           </t>
  </si>
  <si>
    <t>Cílová hodnota indikátoru byla stanovena ve výši 130 osob, které budou využívat podpořené aktivity. Tento požadavek vychází z detailního šetření u školských zařízení a z analýz provedených v rámci projektu Systémová podpora rozvoje meziobecní spolupráce v ČR v rámci území správních obvodů obcí s rozšířenou působností pro jednotlivá ORP.                            
Hodnota vychází z předpokladu realizátorů projektu a jejich zaměření, dle zásobníku projektů.
Rozpad hodnoty indikátoru – 5x MŠ = 50 osob (4x Klasická MŠ = 45 osob a 1x zařízení prod ěti do 3 let = 5 osob), 4x ZŠ = 60 osob, 2x jiná vzdělávací zařízení = 20 osob. Celkem 130 osob.</t>
  </si>
  <si>
    <t>Cílová hodnota indikátoru byla stanovena ve výši 5 osob, které budou využívat podpořené aktivity. Tento požadavek vychází z detailního šetření u školských zařízení a z analýz provedených v rámci projektu Obce sobě pro jednotlivá ORP s ohledem na absorpční kapacitu a alokovanou částku. Průzkumem bylo zjištěno, že v území neposkytuje žádné zařízení možnost umístění do 3 let do školního zařízení.     
Předmětem indikátoru je počet uživatelů, kteří využívají zařízení pečující o děti do tří let, tj. zařízení vybudovaná či provozovaná v rámci projektu. "Uživatelé" jsou rodiče využívající zařízení pro děti do tří let, které mají z umístění dítěte přínos. 
Výchozí hodnota odpovídá stavu před realizací a byla stanovena na základě vlastních šetření z území., na základě tohoto šetření nebylo zjištěno žádné zařízení péče o děti do 3 let.  Cílová hodnota odpovídá předpokládanému stavu po realizaci, kdy je plánována podpora 1 třídy o průměrné kapacitě 5 dětí, kdy na jedno umístěné dítě připadá 1 rodič. Cílová hodnota je tedy 5.</t>
  </si>
  <si>
    <t xml:space="preserve">K datu 14.11.2019  došlo u tohoto indikátoru k finalizaci  cílové hodnoty. Cílová hodnota tohoto indikátoru byla snížena ze 3 na 1,15 km, z důvodu a) nárust cen za stavební práce b) zjištěné absorbční kapacity území v rámci Střednědobého hodnocení, kdy nebyl zjištěn žádný další projektový záměr k realizaci c) původně plánované projekty byly realizovány z jiných zdrojů nebo se nestihne jich realizace z důvodu řešení majetkových vztahů. Průměrná skutečná cena za 1 km nově vybudované cyklostezky činí 8 mil. Kč.  Tato změna byla komunitně projednána a v území MAS ŽR  a schválena Valnou hromadou MAS ŽR 14.11.2019.                                                                      </t>
  </si>
  <si>
    <t xml:space="preserve">K datu 14.11.2019  došlo u tohoto indikátoru k finalizaci  cílové hodnoty z důvodu ukončení realizace. Cílová hodnota tohoto indikátoru byla snížena z 15 na 0 km, z důvodu  a) na základě střednědobého hodnocení nebyly zjištěny žádné možné projekty k realizaci b) původně plánované projekty byly již realizovány z jiných zdrojů  nebo se nestihne jich realizace z důvodu řešení majetkových vztahů. Tato změna byla komunitně projednána a v území MAS ŽR  a schválena Valnou hromadou MAS ŽR 14.11.2019.                                                                                                                                                           </t>
  </si>
  <si>
    <t xml:space="preserve">K datu 14.11.2019  došlo u tohoto indikátoru k finalizaci  cílové hodnoty z důvodu ukončení realizace. Cílová hodnota tohoto indikátoru byla snížena z 5 na 0 z důvodu, že při vybudování cyklostezky Veselí - Valy jsou parkovací místa v počtu 5 realizována, ale žadatel parkovací místa realizuje z vlastních zdrojů v rámci projektu, z tohoto důvodu indikátor pro realizaci neuplatňuje, a tak se jeho realizace nepromítne do naplňování  indikátorů SCLLD.V podstatě je tedy tento indikátor naplněn, jen ho není možné vykázat.   Tato změna byla komunitně projednána a v území MAS ŽR  a schválena Valnou hromadou MAS ŽR 14.11.2019.  </t>
  </si>
  <si>
    <t xml:space="preserve">K datu 14.11.2019 došlo u tohoto indikátoru k finalizaci  cílové hodnoty z důvodu ukončení realizace. Cílová hodnota tohoto indikátoru byla snížena z 5 na 0 setů z důvodu: a) vyčerpání finančních prostředků pro dané opatření b)  nemožnosti realizace  projektů z důvodu možnosti podpory pouze ve 2 ORP (ze 3) d)  dle původních podmínek nebyl o možnou techniku zájem e) na základě střednědobého hodnocení nebyly zjištěny žádné možné projekty k realizaci. Tato finální změna byla komunitně projednána a v území MAS ŽR  a schválena Valnou hromadou MAS ŽR 14.11.2019.   </t>
  </si>
  <si>
    <t xml:space="preserve">K datu 14.11.2019  došlo u tohoto indikátoru k finalizaci  cílové hodnoty. Cílová hodnota tohoto indikátoru byla snížena z 10 na 0 s midterm hodnota z 2 na 0 bytových jednotek, z důvodu a) zjištěné absorbční kapacity území v rámci Střednědobého hodnocení, kdy nebyl zjištěn žádný další projektový záměr k realizaci b) plánované projekty byly realizovány buď napřímo z IROP (vyšší možnost finančních prostředků) nebo z národních zdrojů MMR c) veškeré fiannční prostředky daného opatření jsou vyčerpány na základě podpory sociálních služeb. Tato změna byla komunitně projednána a v území MAS ŽR  a schválena Valnou hromadou MAS ŽR 14.11.2019.                                                                      </t>
  </si>
  <si>
    <t xml:space="preserve">K datu 14.11.2019  došlo u tohoto indikátoru k finalizaci  cílové hodnoty. Cílová hodnota tohoto indikátoru byla snížena ze 3 na 2 služby, z důvodu a) skutečné realizace 2 projektů, které vyčerpaly plánovanou alokaci na dané opatření  b) realiazce 2 projektů proběhla ve vyšších částkách z důvodu nárustu cen za stavební práce  c) původně plánovaný třetí projekt (3. služba)  nebyl z důvod vývoje stávající situace v podniku realizován d) zjištěné absorbční kapacita území v rámci Střednědobého hodnocení, kdy nebyl zjištěn žádný další projektový záměr k realizaci. Tato změna byla komunitně projednána v území MAS ŽR  a schválena Valnou hromadou MAS ŽR 14.11.2019.                                                                      </t>
  </si>
  <si>
    <t xml:space="preserve">K datu 14.11.2019  došlo u tohoto indikátoru k finalizaci  cílové hodnoty. Cílová hodnota tohoto indikátoru byla snížena ze 158 na 142 (což je výchozí hodnota) osob/rok, z důvodu a) zjištěné absorbční kapacity území v rámci Střednědobého hodnocení, kdy nebyl zjištěn žádný další projektový záměr k realizaci b) plánované projekty byly realizovány buď napřímo z IROP (vyšší možnost finančních prostředků) nebo z národních zdrojů MMR c) veškeré fiannční prostředky daného opatření jsou vyčerpány na základě podpory sociálních služeb. Tato změna byla komunitně projednána v území MAS ŽR  a schválena Valnou hromadou MAS ŽR 14.11.2019.                                                                      </t>
  </si>
  <si>
    <t xml:space="preserve">K datu 14.11.2019  došlo u tohoto indikátoru k finalizaci  cílové hodnoty. Cílová hodnota tohoto indikátoru byla snížena z 198 na 178 bytových jednotek, (což je původní výchozí hodnota indikátoru) z důvodu a) zjištěné absorbční kapacity území v rámci Střednědobého hodnocení, kdy nebyl zjištěn žádný další projektový záměr k realizaci b) plánované projekty byly realizovány buď napřímo z IROP (vyšší možnost finančních prostředků) nebo z národních zdrojů MMR c) veškeré fiannční prostředky daného opatření jsou vyčerpány na základě podpory sociálních služeb. Tato změna byla komunitně projednána a v území MAS ŽR  a schválena Valnou hromadou MAS ŽR 14.11.2019.                                                                      </t>
  </si>
  <si>
    <t xml:space="preserve">Cílová hodnota indikátoru (která bude dosažena k 31.12.2023) byla stanovena dle zásobníku projektů na 10 bytových jednotek, při čemž hodnota mid-therm jsou 2 bytové jednotky. Tento požadavek vychází ze šetření v území a ze zásobníku projektů s ohledem na absorpční kapacitu, alokovanou
částku a průměrné ceny. Potřeba realizace indikátoru vychází ze socioekonomické analýzy, kap. 2.1.4. Vybaven. obcí, služby a život v obcích, str. 33 a 34. Průměrná cena byla stanovena na základě srovnání cen obdobných projektů a činí 400 000 Kč/ bytovou jednotku, JCI 400 000 Kč. Na bytovou jednotku připadá 2  lůžka, tj. 10 bytových jednotek po 2 lůžkách V rámci strategie se předpokládají především rekonstrukce bytových jednotek.
   </t>
  </si>
  <si>
    <t xml:space="preserve">K datu 14.11.2019  došlo u tohoto indikátoru k finalizaci  cílové hodnoty. Cílová hodnota tohoto indikátoru byla snížena ze 40 na 35 klientů, z důvodu a) skutečné realizace projektů, které vyčerpaly plánovanou alokaci na dané opatření  b) realiazce 2 projektů proběhla ve vyšších částkách z důvodu nárustu cen za stavební práce  c) realizované projekty mají oproti původně plánované nižší kapacitu                                              - 1. Nízkoprahové zařízení pro děti a mládež má max. okamžitou kapacitu 5  klientů 
- 1. Centrum denních služeb, které  má max. okamžitou kapacitu 12 klientů  d) zjištěné absorbční kapacity území v rámci Střednědobého hodnocení, kdy nebyl zjištěn žádný další projektový záměr k realizaci Na základě realizace dvou výšše zmíněných projektů dochází k navýšení  maximální okamžité kapacity o 17 klientů..  Tato změna byla komunitně projednána a v území MAS ŽR  a schválena Valnou hromadou MAS ŽR 14.11.2019.                                                                      </t>
  </si>
  <si>
    <t xml:space="preserve">K datu 14.11.2019  došlo u tohoto indikátoru k finalizaci  cílové hodnoty z důvodu ukončení realizace. Cílová hodnota tohoto indikátoru byla snížena z 5 na 2 objekty z důvodu: a) vyčerpání finančních prostředků pro dané opatření b) nárust cen za stavební práce c) nnemožnosti realizace  projektů z důvodu možnosti podpory pouze ve 2 ORP (ze 3) Průměrná cena za měrnou jednotku indikátoru v podobě  rekonstrukce hasičské zbrojnice a Přístavby garážových prostor JPO II a III je 3 000 000 Kč. Tato finální změna byla komunitně projednána a v území MAS ŽR  a schválena Valnou hromadou MAS ŽR 14.11.2019.   </t>
  </si>
  <si>
    <t xml:space="preserve">K datu 14.11.2019 došlo ke zrušení tohoto indikátoru z důvodu odebrání aktivty Nízkoemisní vozidla z PR IROP z důvodu   a) na základě střednědobého hodnocení nebyly zjištěny žádné možné projekty k realizaci b) původně plánovaný projekt byl již realizován z jiných zdrojů. V důsledku toho byly hodnoty vynulovány s tím, že původní cílová hodnota Počet nově pořízených vozidel pro veřejnou dopravu byla stanovena ve výšši 1 vozidlo. Tato změna byla komunitně projednána a v území MAS ŽR  a schválena Valnou hromadou MAS ŽR 14.11.2019.                                                                                                                                                            </t>
  </si>
  <si>
    <t xml:space="preserve">K datu 14.11.2019 došlo ke zrušení tohoto indikátoru z důvodu odebrání opatření Rozvoj sociálního podnikání z PR IROP z důvodu a) zrušení daného opatření a přesunu finančních prostředků na OP 1 Bezpečná a dostupná doprava  b) nezájmu realizace projektů pro  danou aktivitu, kdy daná skutečnost byla zjištěna v rámci Střednědobého hodnocení SCLLD MAS ŽR, v rámci, kterého byla zjištěna aktuální absorbční kapacita území a připravenost realizace projektů. c) původně plánované projekty nebylo možno realizovat z důvodu nerealizace plánovaného předcházejícího projektu a u druhého projektu došlo ke změně vedení společnosti, která má jiné vize, které není možné podpořit. V důsledku toho byly hodnoty vynulovány s tím, že původní cílová hodnota Míra nezaměstnanosti osob s nejnižším vzděláním byla stanovena ve výšši 22%. Tato změna byla komunitně projednána v území MAS ŽR  a schválena Valnou hromadou MAS ŽR 14.11.2019.                                                                                                                                                            </t>
  </si>
  <si>
    <t xml:space="preserve">K datu 14.11.2019 došlo ke zrušení tohoto indikátoru z důvodu odebrání opatření Rozvoj sociálního podnikání z PR IROP z důvodu a) zrušení daného opatření a přesunu finančních prostředků na OP 1 Bezpečná a dostupná doprava  b) nezájmu realizace projektů pro  danou aktivitu, kdy daná skutečnost byla zjištěna v rámci Střednědobého hodnocení SCLLD MAS ŽR, v rámci, kterého byla zjištěna aktuální absorbční kapacity území a připravenost realizace projektů. c)  původně plánované porjekty nebylo možno realizovat z důvodu nerealizace plánovaného předcházejícího projektu a u druhého projektu došlo ke změně vedení společnosti, která má jiné vize, které není možné podpořit. V důsledku toho byly hodnoty vynulovány s tím, že původní cílová hodnota Počet podniků pobírající podporu byla stanovena ve výšši 2 podniky. Tato změna byla komunitně projednána a v území MAS ŽR  a schválena Valnou hromadou MAS ŽR 14.11.2019.       </t>
  </si>
  <si>
    <t xml:space="preserve">K datu 14.11.2019 došlo ke zrušení tohoto indikátoru z důvodu odebrání opatření Rozvoj sociálního podnikání z PR IROP z důvodu  a) nezájmu realizace projektů pro danou aktivitu, kdy daná skutečnost byla zjištěna v rámci Střednědobého hodnocení SCLLD MAS ŽR, v rámci kterého byla zjištěna aktuální absorbční kapacita území a připravenost realizace projektů. b)  původně plánované projekty nebylo možno realizovat z důvodu nerealizace plánovaného předcházejícího projektu a u druhého projektu došlo ke změně vedení společnosti, která má jiné vize, které není možné podpořit. V důsledku toho byly hodnoty vynulovány s tím, že původní cílová hodnota Počet podniků pobírající granty byla stanovena ve výšši 2 podniky. Tato změna byla komunitně projednána v území MAS ŽR  a schválena Valnou hromadou MAS ŽR 14.11.2019.                                                                                                                                                            </t>
  </si>
  <si>
    <t xml:space="preserve">K datu 14.11.2019 došlo ke zrušení tohoto indikátoru z důvodu odebrání opatření Rozvoj sociálního podnikání z PR IROP z důvodu a) zrušení daného opatření a přesunu finančních prostředků na OP 1 Bezpečná a dostupná doprava  b) nezájmu realizace projektů pro  danou aktivitu, kdy daná skutečnost byla zjištěna v rámci Střednědobého hodnocení SCLLD MAS ŽR, v rámci, kterého byla zjištěna aktuální absorbční kapacity území a připravenost realizace projektů. c)  původně plánované porjekty nebylo možno realizovat z důvodu nerealizace plánovaného předcházejícího projektu a u druhého projektu došlo ke změně vedení společnosti, která má jiné vize, které není možné podpořit. V důsledku toho byly hodnoty vynulovány s tím, že původní cílová hodnota Zvýšení zaměstnanosti v podporovaných podnicích, které dostávají podporu byla stanovena ve výšši 15 FTE. Tato změna byla komunitně projednána v území MAS ŽR  a schválena Valnou hromadou MAS ŽR 14.11.2019.                                                                                                                                                                  </t>
  </si>
  <si>
    <t xml:space="preserve">K datu 14.11.2019 došlo ke zrušení tohoto indikátoru z důvodu odebrání opatření Rozvoj sociálního podnikání z PR IROP z důvodu a) zrušení daného opatření a přesunu finančních prostředků na OP 1 Bezpečná a dostupná doprava  b) nezájmu realizace projektů pro  danou aktivitu, kdy daná skutečnost byla zjištěna v rámci Střednědobého hodnocení SCLLD MAS ŽR, v rámci kterého byla zjištěna aktuální absorbční kapacita území a připravenost realizace projektů. c)  původně plánované projekty nebylo možno realizovat z důvodu nerealizace plánovaného předcházejícího projektu a u druhého projektu došlo ke změně vedení společnosti, která má jiné vize, které není možné podpořit. V důsledku toho byly hodnoty vynulovány s tím, že původní cílová hodnota Počet nových podniků, které dostávají podporu byla stanovena ve výšši 1 podnik. Tato změna byla komunitně projednána v území MAS ŽR  a schválena Valnou hromadou MAS ŽR 14.11.2019.                                                                                                                                                                  </t>
  </si>
  <si>
    <t xml:space="preserve">K datu 14.11.2019 došlo ke zrušení tohoto indikátoru z důvodu odebrání opatření Rozvoj sociálního podnikání z PR IROP z důvodu a) zrušení daného opatření a přesunu finančních prostředků na OP 1 Bezpečná a dostupná doprava  b) nezájmu realizace projektů pro danou aktivitu, kdy daná skutečnost byla zjištěna v rámci Střednědobého hodnocení SCLLD MAS ŽR, v rámci kterého byla zjištěna aktuální absorbční kapacita území a připravenost realizace projektů. c)  původně plánované projekty nebylo možno realizovat z důvodu nerealizace plánovaného předcházejícího projektu a u druhého projektu došlo ke změně vedení společnosti, která má jiné vize, které není možné podpořit. V důsledku toho byly hodnoty vynulovány s tím, že původní cílová hodnotaSoukromé investice odpovídající veřejné podpoře podniků (granty) byla stanovena ve výšši 218 181 Eur. Tato změna byla komunitně projednána v území MAS ŽR  a schválena Valnou hromadou MAS ŽR 14.11.2019.                                                                                                                                                                  </t>
  </si>
  <si>
    <t xml:space="preserve">K datu 14.11.2019 došlo ke zrušení tohoto indikátoru z důvodu odebrání opatření Rozvoj sociálního podnikání z PR IROP z důvodu a) zrušení daného opatření a přesunu finančních prostředků na OP 1 Bezpečná a dostupná doprava  b) nezájmu realizace projektů pro  danou aktivitu, kdy daná skutečnost byla zjištěna v rámci Střednědobého hodnocení SCLLD MAS ŽR, v rámci kterého byla zjištěna aktuální absorbční kapacita území a připravenost realizace projektů. c)  původně plánované porjekty nebylo možno realizovat z důvodu nerealizace plánovaného předcházejícího projektu a u druhého projektu došlo ke změně vedení společnosti, která má jiné vize, které není možné podpořit. V důsledku toho byly hodnoty vynulovány s tím, že původní cílová hodnota Zvýšení zaměstnanosti v podporovaných podnicích se zaměřením na zvýhodněné skupiny byla stanovena ve výšši 5 FTE. Tato změna byla komunitně projednána a v území MAS ŽR  a schválena Valnou hromadou MAS ŽR 14.11.2019.                                                                                                                                                                  </t>
  </si>
  <si>
    <t xml:space="preserve">K datu 14.11.2019  došlo u tohoto indikátoru k finalizaci  cílové hodnoty. Cílová hodnota tohoto indikátoru byla snížena ze 3 na 2 zařízení, z důvodu a) skutečné realizace 2 projektů, které vyčerpaly plánovanou alokaci na dané opatření  b) realiazce 2 projektů proběhla ve vyšších částkách z důvodu nárustu cen za stavební práce  c) původně plánovaný třetí projekt nebyl z důvod vývoje stávající situace v podniku realizován d) zjištěné absorbční kapacity území v rámci Střednědobého hodnocení, kdy nebyl zjištěn žádný další projektový záměr k realizaci. V současné době území nedisponuje dalšími možnými projekty na podporu sociálních služeb z finančních prostředků SCLLD. Finanční alokace plánovaná na dané opatření je však díky podpoře dvou nových služeb vyčerpána, v rámci které je jedno kompletně nově vybudováno.  Průměrná cena za měrnou jednotku byla stanovena na 3 000 000 Kč. Tato změna byla komunitně projednána v území MAS ŽR  a schválena Valnou hromadou MAS ŽR 14.11.2019.                                                                      </t>
  </si>
  <si>
    <t xml:space="preserve">K datu 14.11.2019  došlo u tohoto indikátoru k úpravě  cílové hodnoty. Cílová hodnota tohoto indikátoru byla snížena z 5 na 2 osoby z důvodu a) skutečné realizace projektů, b) zjištěné absorbční kapacity území v rámci Střednědobého hodnocení, kdy nebyl zjištěn  žádný další projektový záměr ve stádiu připravenosti na podporu osob využívajících zařízení  o děti do 3 let.  V území bude realizován 1 projekt, kde budou v rámci dětské skupiny umístěny děti do 3. let. V rámci podaného projektu je plánované, že kapacita zařízení bude uzpůsobena na 2 děti do 3 let,  kdy na jedno umístěné dítě připadá 1 rodič. Cílová hodnota je tedy 2.                                                                          Tato změna byla komunitně projednána v území MAS ŽR  a schválena Valnou hromadou MAS ŽR 14.11.2019.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</si>
</sst>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č"/>
    <numFmt numFmtId="165" formatCode="#,##0.0000"/>
  </numFmts>
  <fonts count="20" x14ac:knownFonts="1">
    <font>
      <sz val="11"/>
      <color theme="1"/>
      <name val="Calibri"/>
      <family val="2"/>
      <charset val="238"/>
      <scheme val="minor"/>
    </font>
    <font>
      <b/>
      <sz val="11"/>
      <color theme="1"/>
      <name val="Calibri"/>
      <family val="2"/>
      <charset val="238"/>
      <scheme val="minor"/>
    </font>
    <font>
      <b/>
      <sz val="8"/>
      <color theme="1"/>
      <name val="Times New Roman"/>
      <family val="1"/>
      <charset val="238"/>
    </font>
    <font>
      <sz val="8"/>
      <color theme="1"/>
      <name val="Times New Roman"/>
      <family val="1"/>
      <charset val="238"/>
    </font>
    <font>
      <sz val="8"/>
      <color theme="1"/>
      <name val="Calibri"/>
      <family val="2"/>
      <charset val="238"/>
      <scheme val="minor"/>
    </font>
    <font>
      <sz val="8"/>
      <color rgb="FF000000"/>
      <name val="Times New Roman"/>
      <family val="1"/>
      <charset val="238"/>
    </font>
    <font>
      <b/>
      <sz val="11"/>
      <color theme="1"/>
      <name val="Times New Roman"/>
      <family val="1"/>
      <charset val="238"/>
    </font>
    <font>
      <sz val="11"/>
      <color theme="1"/>
      <name val="Times New Roman"/>
      <family val="1"/>
      <charset val="238"/>
    </font>
    <font>
      <b/>
      <sz val="8"/>
      <color rgb="FF000000"/>
      <name val="Times New Roman"/>
      <family val="1"/>
      <charset val="238"/>
    </font>
    <font>
      <sz val="8"/>
      <color rgb="FFFF0000"/>
      <name val="Times New Roman"/>
      <family val="1"/>
      <charset val="238"/>
    </font>
    <font>
      <sz val="8"/>
      <name val="Times New Roman"/>
      <family val="1"/>
      <charset val="238"/>
    </font>
    <font>
      <b/>
      <sz val="10"/>
      <color theme="1"/>
      <name val="Times New Roman"/>
      <family val="1"/>
      <charset val="238"/>
    </font>
    <font>
      <sz val="10"/>
      <color theme="1"/>
      <name val="Times New Roman"/>
      <family val="1"/>
      <charset val="238"/>
    </font>
    <font>
      <sz val="10"/>
      <color rgb="FF000000"/>
      <name val="Times New Roman"/>
      <family val="1"/>
      <charset val="238"/>
    </font>
    <font>
      <b/>
      <sz val="10"/>
      <color rgb="FF000000"/>
      <name val="Times New Roman"/>
      <family val="1"/>
      <charset val="238"/>
    </font>
    <font>
      <sz val="11"/>
      <color rgb="FFFF0000"/>
      <name val="Calibri"/>
      <family val="2"/>
      <charset val="238"/>
      <scheme val="minor"/>
    </font>
    <font>
      <b/>
      <sz val="8"/>
      <color rgb="FFFF0000"/>
      <name val="Times New Roman"/>
      <family val="1"/>
      <charset val="238"/>
    </font>
    <font>
      <b/>
      <sz val="11"/>
      <color rgb="FFFF0000"/>
      <name val="Calibri"/>
      <family val="2"/>
      <charset val="238"/>
      <scheme val="minor"/>
    </font>
    <font>
      <strike/>
      <sz val="8"/>
      <color theme="1"/>
      <name val="Times New Roman"/>
      <family val="1"/>
      <charset val="238"/>
    </font>
    <font>
      <strike/>
      <sz val="8"/>
      <color rgb="FF000000"/>
      <name val="Times New Roman"/>
      <family val="1"/>
      <charset val="238"/>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24994659260841701"/>
        <bgColor indexed="64"/>
      </patternFill>
    </fill>
    <fill>
      <patternFill patternType="solid">
        <fgColor rgb="FF00B0F0"/>
        <bgColor indexed="64"/>
      </patternFill>
    </fill>
    <fill>
      <patternFill patternType="solid">
        <fgColor rgb="FF92D050"/>
        <bgColor indexed="64"/>
      </patternFill>
    </fill>
    <fill>
      <patternFill patternType="solid">
        <fgColor rgb="FF7030A0"/>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FF0000"/>
        <bgColor indexed="64"/>
      </patternFill>
    </fill>
    <fill>
      <patternFill patternType="solid">
        <fgColor theme="0" tint="-0.249977111117893"/>
        <bgColor indexed="64"/>
      </patternFill>
    </fill>
    <fill>
      <patternFill patternType="solid">
        <fgColor rgb="FF00B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221">
    <xf numFmtId="0" fontId="0" fillId="0" borderId="0" xfId="0"/>
    <xf numFmtId="0" fontId="1" fillId="0" borderId="0" xfId="0" applyFont="1" applyAlignment="1">
      <alignment horizontal="center" wrapText="1"/>
    </xf>
    <xf numFmtId="0" fontId="1"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1" fillId="0" borderId="0" xfId="0" applyFont="1"/>
    <xf numFmtId="0" fontId="7" fillId="0" borderId="1" xfId="0" applyFont="1" applyBorder="1"/>
    <xf numFmtId="0" fontId="6" fillId="0" borderId="1" xfId="0" applyFont="1" applyBorder="1"/>
    <xf numFmtId="0" fontId="6" fillId="0" borderId="2" xfId="0" applyFont="1" applyBorder="1" applyAlignment="1">
      <alignment horizontal="center" wrapText="1"/>
    </xf>
    <xf numFmtId="0" fontId="6" fillId="0" borderId="3" xfId="0" applyFont="1" applyBorder="1"/>
    <xf numFmtId="0" fontId="7" fillId="0" borderId="7" xfId="0" applyFont="1" applyBorder="1"/>
    <xf numFmtId="0" fontId="6" fillId="0" borderId="8" xfId="0" applyFont="1" applyBorder="1"/>
    <xf numFmtId="0" fontId="3" fillId="0" borderId="0" xfId="0" applyFont="1" applyAlignment="1">
      <alignment horizontal="center"/>
    </xf>
    <xf numFmtId="0" fontId="3" fillId="0" borderId="0" xfId="0" applyFont="1"/>
    <xf numFmtId="0" fontId="1" fillId="0" borderId="0" xfId="0" applyFont="1" applyAlignment="1">
      <alignment horizontal="left"/>
    </xf>
    <xf numFmtId="0" fontId="4" fillId="0" borderId="0" xfId="0" applyFont="1" applyAlignment="1">
      <alignment wrapText="1"/>
    </xf>
    <xf numFmtId="0" fontId="4" fillId="0" borderId="0" xfId="0" applyFont="1" applyAlignment="1">
      <alignment horizontal="center" vertical="center" wrapText="1"/>
    </xf>
    <xf numFmtId="0" fontId="5" fillId="4" borderId="1" xfId="0" applyFont="1" applyFill="1" applyBorder="1" applyAlignment="1">
      <alignment horizontal="center" wrapText="1"/>
    </xf>
    <xf numFmtId="0" fontId="5" fillId="7" borderId="1" xfId="0" applyFont="1" applyFill="1" applyBorder="1" applyAlignment="1">
      <alignment horizontal="center"/>
    </xf>
    <xf numFmtId="164" fontId="3" fillId="0" borderId="0" xfId="0" applyNumberFormat="1" applyFont="1" applyAlignment="1">
      <alignment horizontal="center"/>
    </xf>
    <xf numFmtId="0" fontId="3" fillId="6" borderId="1" xfId="0" applyFont="1" applyFill="1" applyBorder="1" applyAlignment="1">
      <alignment horizontal="center"/>
    </xf>
    <xf numFmtId="0" fontId="5" fillId="9" borderId="1" xfId="0" applyFont="1" applyFill="1" applyBorder="1" applyAlignment="1">
      <alignment horizontal="center"/>
    </xf>
    <xf numFmtId="0" fontId="3" fillId="9" borderId="1" xfId="0" applyFont="1" applyFill="1" applyBorder="1" applyAlignment="1">
      <alignment horizontal="center"/>
    </xf>
    <xf numFmtId="0" fontId="5" fillId="9" borderId="1" xfId="0" applyFont="1" applyFill="1" applyBorder="1" applyAlignment="1">
      <alignment horizontal="center" wrapText="1"/>
    </xf>
    <xf numFmtId="0" fontId="3" fillId="6"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9" borderId="1" xfId="0" applyFont="1" applyFill="1" applyBorder="1" applyAlignment="1">
      <alignment horizontal="center" vertical="center" wrapText="1"/>
    </xf>
    <xf numFmtId="0" fontId="3" fillId="0" borderId="0" xfId="0" applyFont="1" applyAlignment="1">
      <alignment wrapText="1"/>
    </xf>
    <xf numFmtId="164" fontId="7" fillId="0" borderId="1" xfId="0" applyNumberFormat="1" applyFont="1" applyBorder="1"/>
    <xf numFmtId="164" fontId="6" fillId="0" borderId="1" xfId="0" applyNumberFormat="1" applyFont="1" applyBorder="1"/>
    <xf numFmtId="164" fontId="6" fillId="0" borderId="8" xfId="0" applyNumberFormat="1" applyFont="1" applyBorder="1"/>
    <xf numFmtId="164" fontId="6" fillId="0" borderId="3" xfId="0" applyNumberFormat="1" applyFont="1" applyBorder="1"/>
    <xf numFmtId="164" fontId="3" fillId="0" borderId="0" xfId="0" applyNumberFormat="1" applyFont="1"/>
    <xf numFmtId="0" fontId="3" fillId="5" borderId="1" xfId="0" applyFont="1" applyFill="1" applyBorder="1" applyAlignment="1">
      <alignment horizontal="center"/>
    </xf>
    <xf numFmtId="0" fontId="0" fillId="8" borderId="0" xfId="0" applyFill="1" applyAlignment="1">
      <alignment horizontal="center"/>
    </xf>
    <xf numFmtId="0" fontId="4" fillId="8" borderId="0" xfId="0" applyFont="1" applyFill="1" applyAlignment="1">
      <alignment horizontal="center" vertical="center" wrapText="1"/>
    </xf>
    <xf numFmtId="0" fontId="0" fillId="8" borderId="0" xfId="0" applyFill="1"/>
    <xf numFmtId="4" fontId="4" fillId="0" borderId="0" xfId="0" applyNumberFormat="1" applyFont="1" applyAlignment="1">
      <alignment horizontal="center" vertical="center" wrapText="1"/>
    </xf>
    <xf numFmtId="0" fontId="2" fillId="0" borderId="0" xfId="0" applyFont="1"/>
    <xf numFmtId="4" fontId="0" fillId="0" borderId="0" xfId="0" applyNumberFormat="1"/>
    <xf numFmtId="0" fontId="3" fillId="9" borderId="1" xfId="0" applyFont="1" applyFill="1" applyBorder="1" applyAlignment="1">
      <alignment horizontal="left" vertical="center" wrapText="1"/>
    </xf>
    <xf numFmtId="0" fontId="8" fillId="8" borderId="12" xfId="0" applyFont="1" applyFill="1" applyBorder="1" applyAlignment="1">
      <alignment horizontal="center" vertical="top" wrapText="1"/>
    </xf>
    <xf numFmtId="0" fontId="0" fillId="8" borderId="0" xfId="0" applyFill="1" applyAlignment="1">
      <alignment wrapText="1"/>
    </xf>
    <xf numFmtId="14" fontId="5" fillId="6" borderId="1" xfId="0"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0" fontId="0" fillId="0" borderId="0" xfId="0" applyAlignment="1">
      <alignment wrapText="1"/>
    </xf>
    <xf numFmtId="14" fontId="5" fillId="7" borderId="1" xfId="0" applyNumberFormat="1" applyFont="1" applyFill="1" applyBorder="1" applyAlignment="1">
      <alignment horizontal="center" vertical="center" wrapText="1"/>
    </xf>
    <xf numFmtId="14"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4" fontId="3" fillId="9" borderId="1" xfId="0" applyNumberFormat="1" applyFont="1" applyFill="1" applyBorder="1" applyAlignment="1">
      <alignment horizontal="center" vertical="center" wrapText="1"/>
    </xf>
    <xf numFmtId="0" fontId="3" fillId="9" borderId="4" xfId="0" applyFont="1" applyFill="1" applyBorder="1" applyAlignment="1">
      <alignment horizontal="center" vertical="center" wrapText="1"/>
    </xf>
    <xf numFmtId="3" fontId="3" fillId="9" borderId="1" xfId="0" applyNumberFormat="1" applyFont="1" applyFill="1" applyBorder="1" applyAlignment="1">
      <alignment horizontal="center" vertical="center" wrapText="1"/>
    </xf>
    <xf numFmtId="0" fontId="5" fillId="9" borderId="4"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5" fillId="9" borderId="1" xfId="0" applyFont="1" applyFill="1" applyBorder="1" applyAlignment="1">
      <alignment horizontal="justify" vertical="center" wrapText="1"/>
    </xf>
    <xf numFmtId="14" fontId="5" fillId="9" borderId="1" xfId="0" applyNumberFormat="1" applyFont="1" applyFill="1" applyBorder="1" applyAlignment="1">
      <alignment horizontal="justify" vertical="center" wrapText="1"/>
    </xf>
    <xf numFmtId="0" fontId="3" fillId="9" borderId="3"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Alignment="1">
      <alignment horizontal="center" vertical="center"/>
    </xf>
    <xf numFmtId="164" fontId="4" fillId="0" borderId="0" xfId="0" applyNumberFormat="1" applyFont="1" applyAlignment="1">
      <alignment horizontal="center"/>
    </xf>
    <xf numFmtId="164" fontId="2" fillId="8" borderId="6" xfId="0" applyNumberFormat="1"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164" fontId="3" fillId="6" borderId="1" xfId="0" applyNumberFormat="1" applyFont="1" applyFill="1" applyBorder="1" applyAlignment="1">
      <alignment horizontal="center"/>
    </xf>
    <xf numFmtId="164" fontId="3" fillId="9" borderId="1" xfId="0" applyNumberFormat="1" applyFont="1" applyFill="1" applyBorder="1" applyAlignment="1">
      <alignment horizontal="center"/>
    </xf>
    <xf numFmtId="164" fontId="3" fillId="9" borderId="1" xfId="0" applyNumberFormat="1" applyFont="1" applyFill="1" applyBorder="1" applyAlignment="1">
      <alignment horizontal="center" wrapText="1"/>
    </xf>
    <xf numFmtId="164" fontId="3" fillId="0" borderId="0" xfId="0" applyNumberFormat="1" applyFont="1" applyAlignment="1">
      <alignment horizontal="center" vertical="center" wrapText="1"/>
    </xf>
    <xf numFmtId="164" fontId="3" fillId="5" borderId="1" xfId="0" applyNumberFormat="1" applyFont="1" applyFill="1" applyBorder="1" applyAlignment="1">
      <alignment horizontal="center"/>
    </xf>
    <xf numFmtId="164" fontId="3" fillId="0" borderId="0" xfId="0" applyNumberFormat="1" applyFont="1" applyAlignment="1">
      <alignment horizontal="center" wrapText="1"/>
    </xf>
    <xf numFmtId="164" fontId="3" fillId="8" borderId="0" xfId="0" applyNumberFormat="1" applyFont="1" applyFill="1" applyAlignment="1">
      <alignment horizontal="center"/>
    </xf>
    <xf numFmtId="164" fontId="3" fillId="7"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4" fillId="3" borderId="0" xfId="0" applyNumberFormat="1" applyFont="1" applyFill="1" applyAlignment="1">
      <alignment horizontal="center"/>
    </xf>
    <xf numFmtId="164" fontId="11" fillId="0" borderId="1" xfId="0" applyNumberFormat="1" applyFont="1" applyBorder="1" applyAlignment="1">
      <alignment horizontal="center" wrapText="1"/>
    </xf>
    <xf numFmtId="0" fontId="13" fillId="2" borderId="1" xfId="0" applyFont="1" applyFill="1" applyBorder="1" applyAlignment="1">
      <alignment horizontal="center"/>
    </xf>
    <xf numFmtId="164" fontId="12" fillId="2" borderId="1" xfId="0" applyNumberFormat="1" applyFont="1" applyFill="1" applyBorder="1" applyAlignment="1">
      <alignment horizontal="right"/>
    </xf>
    <xf numFmtId="164" fontId="12" fillId="2" borderId="1" xfId="0" applyNumberFormat="1" applyFont="1" applyFill="1" applyBorder="1" applyAlignment="1">
      <alignment horizontal="right" wrapText="1"/>
    </xf>
    <xf numFmtId="0" fontId="14" fillId="10" borderId="1" xfId="0" applyFont="1" applyFill="1" applyBorder="1" applyAlignment="1">
      <alignment horizontal="center"/>
    </xf>
    <xf numFmtId="164" fontId="11" fillId="10" borderId="1" xfId="0" applyNumberFormat="1" applyFont="1" applyFill="1" applyBorder="1" applyAlignment="1">
      <alignment horizontal="right"/>
    </xf>
    <xf numFmtId="164" fontId="11" fillId="10" borderId="1" xfId="0" applyNumberFormat="1" applyFont="1" applyFill="1" applyBorder="1" applyAlignment="1">
      <alignment horizontal="right" wrapText="1"/>
    </xf>
    <xf numFmtId="0" fontId="12" fillId="8" borderId="2" xfId="0" applyFont="1" applyFill="1" applyBorder="1" applyAlignment="1">
      <alignment horizontal="center" vertical="center"/>
    </xf>
    <xf numFmtId="0" fontId="12" fillId="8" borderId="1" xfId="0" applyFont="1" applyFill="1" applyBorder="1" applyAlignment="1">
      <alignment horizontal="center"/>
    </xf>
    <xf numFmtId="0" fontId="12" fillId="2" borderId="1" xfId="0" applyFont="1" applyFill="1" applyBorder="1" applyAlignment="1">
      <alignment horizontal="center"/>
    </xf>
    <xf numFmtId="0" fontId="11" fillId="10" borderId="1" xfId="0" applyFont="1" applyFill="1" applyBorder="1" applyAlignment="1">
      <alignment horizontal="center"/>
    </xf>
    <xf numFmtId="164" fontId="11" fillId="10" borderId="1" xfId="0" applyNumberFormat="1" applyFont="1" applyFill="1" applyBorder="1"/>
    <xf numFmtId="0" fontId="11" fillId="0" borderId="0" xfId="0" applyFont="1" applyAlignment="1">
      <alignment horizontal="center"/>
    </xf>
    <xf numFmtId="0" fontId="12" fillId="0" borderId="0" xfId="0" applyFont="1" applyAlignment="1">
      <alignment horizontal="center"/>
    </xf>
    <xf numFmtId="164" fontId="12" fillId="0" borderId="0" xfId="0" applyNumberFormat="1" applyFont="1" applyAlignment="1">
      <alignment horizontal="center"/>
    </xf>
    <xf numFmtId="164" fontId="12" fillId="0" borderId="0" xfId="0" applyNumberFormat="1" applyFont="1"/>
    <xf numFmtId="0" fontId="12" fillId="8" borderId="1" xfId="0" applyFont="1" applyFill="1" applyBorder="1" applyAlignment="1">
      <alignment horizontal="center" vertical="center"/>
    </xf>
    <xf numFmtId="164" fontId="12" fillId="8" borderId="1" xfId="0" applyNumberFormat="1" applyFont="1" applyFill="1" applyBorder="1" applyAlignment="1">
      <alignment horizontal="right"/>
    </xf>
    <xf numFmtId="0" fontId="12" fillId="2" borderId="1" xfId="0" applyFont="1" applyFill="1" applyBorder="1" applyAlignment="1">
      <alignment horizontal="center" vertical="center"/>
    </xf>
    <xf numFmtId="164" fontId="12" fillId="12" borderId="1" xfId="0" applyNumberFormat="1" applyFont="1" applyFill="1" applyBorder="1" applyAlignment="1">
      <alignment horizontal="right"/>
    </xf>
    <xf numFmtId="164" fontId="7" fillId="8" borderId="7" xfId="0" applyNumberFormat="1" applyFont="1" applyFill="1" applyBorder="1"/>
    <xf numFmtId="0" fontId="7" fillId="8" borderId="1" xfId="0" applyFont="1" applyFill="1" applyBorder="1"/>
    <xf numFmtId="164" fontId="7" fillId="8" borderId="1" xfId="0" applyNumberFormat="1" applyFont="1" applyFill="1" applyBorder="1"/>
    <xf numFmtId="164" fontId="2" fillId="8" borderId="1" xfId="0" applyNumberFormat="1" applyFont="1" applyFill="1" applyBorder="1" applyAlignment="1">
      <alignment horizontal="center" vertical="center" wrapText="1"/>
    </xf>
    <xf numFmtId="164" fontId="11" fillId="0" borderId="1" xfId="0" applyNumberFormat="1" applyFont="1" applyBorder="1" applyAlignment="1">
      <alignment horizontal="center" wrapText="1"/>
    </xf>
    <xf numFmtId="164" fontId="12" fillId="0" borderId="1" xfId="0" applyNumberFormat="1" applyFont="1" applyFill="1" applyBorder="1" applyAlignment="1">
      <alignment horizontal="right"/>
    </xf>
    <xf numFmtId="164" fontId="2" fillId="0" borderId="1" xfId="0" applyNumberFormat="1" applyFont="1" applyBorder="1" applyAlignment="1">
      <alignment horizontal="center" vertical="center" wrapText="1"/>
    </xf>
    <xf numFmtId="4" fontId="4" fillId="11" borderId="0" xfId="0" applyNumberFormat="1" applyFont="1" applyFill="1" applyAlignment="1">
      <alignment horizontal="center" vertical="center" wrapText="1"/>
    </xf>
    <xf numFmtId="164" fontId="3" fillId="11" borderId="1" xfId="0" applyNumberFormat="1" applyFont="1" applyFill="1" applyBorder="1" applyAlignment="1">
      <alignment horizontal="center"/>
    </xf>
    <xf numFmtId="0" fontId="3" fillId="9" borderId="2"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164" fontId="12" fillId="12" borderId="1" xfId="0" applyNumberFormat="1" applyFont="1" applyFill="1" applyBorder="1"/>
    <xf numFmtId="164" fontId="3" fillId="7" borderId="1" xfId="0" applyNumberFormat="1" applyFont="1" applyFill="1" applyBorder="1" applyAlignment="1">
      <alignment horizontal="center"/>
    </xf>
    <xf numFmtId="164" fontId="3" fillId="7" borderId="1" xfId="0" applyNumberFormat="1" applyFont="1" applyFill="1" applyBorder="1" applyAlignment="1">
      <alignment horizontal="center" wrapText="1"/>
    </xf>
    <xf numFmtId="0" fontId="5" fillId="9" borderId="1" xfId="0" applyFont="1" applyFill="1" applyBorder="1" applyAlignment="1">
      <alignment horizontal="center" vertical="center"/>
    </xf>
    <xf numFmtId="164" fontId="3" fillId="9" borderId="1" xfId="0" applyNumberFormat="1" applyFont="1" applyFill="1" applyBorder="1" applyAlignment="1">
      <alignment horizontal="center" vertical="center"/>
    </xf>
    <xf numFmtId="4" fontId="3" fillId="9" borderId="1" xfId="0" applyNumberFormat="1" applyFont="1" applyFill="1" applyBorder="1" applyAlignment="1">
      <alignment horizontal="center"/>
    </xf>
    <xf numFmtId="164" fontId="9" fillId="8" borderId="0" xfId="0" applyNumberFormat="1" applyFont="1" applyFill="1" applyAlignment="1">
      <alignment horizontal="right"/>
    </xf>
    <xf numFmtId="164" fontId="9" fillId="8" borderId="0" xfId="0" applyNumberFormat="1" applyFont="1" applyFill="1" applyAlignment="1">
      <alignment horizontal="right" wrapText="1"/>
    </xf>
    <xf numFmtId="164" fontId="16" fillId="8" borderId="0" xfId="0" applyNumberFormat="1" applyFont="1" applyFill="1" applyAlignment="1">
      <alignment horizontal="right" wrapText="1"/>
    </xf>
    <xf numFmtId="164" fontId="16" fillId="8" borderId="0" xfId="0" applyNumberFormat="1" applyFont="1" applyFill="1" applyAlignment="1">
      <alignment horizontal="right"/>
    </xf>
    <xf numFmtId="165" fontId="9" fillId="8" borderId="0" xfId="0" applyNumberFormat="1" applyFont="1" applyFill="1" applyAlignment="1">
      <alignment horizontal="right"/>
    </xf>
    <xf numFmtId="0" fontId="15" fillId="0" borderId="0" xfId="0" applyFont="1" applyAlignment="1">
      <alignment horizontal="right"/>
    </xf>
    <xf numFmtId="0" fontId="17" fillId="0" borderId="0" xfId="0" applyFont="1" applyAlignment="1">
      <alignment horizontal="right"/>
    </xf>
    <xf numFmtId="0" fontId="9" fillId="0" borderId="0" xfId="0" applyFont="1" applyAlignment="1">
      <alignment horizontal="right"/>
    </xf>
    <xf numFmtId="0" fontId="17" fillId="0" borderId="0" xfId="0" applyFont="1" applyAlignment="1">
      <alignment horizontal="right" wrapText="1"/>
    </xf>
    <xf numFmtId="164" fontId="3" fillId="3" borderId="1" xfId="0" applyNumberFormat="1" applyFont="1" applyFill="1" applyBorder="1" applyAlignment="1">
      <alignment horizontal="center"/>
    </xf>
    <xf numFmtId="164" fontId="12" fillId="3" borderId="1" xfId="0" applyNumberFormat="1" applyFont="1" applyFill="1" applyBorder="1" applyAlignment="1">
      <alignment horizontal="right"/>
    </xf>
    <xf numFmtId="0" fontId="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164" fontId="3" fillId="13" borderId="1" xfId="0" applyNumberFormat="1" applyFont="1" applyFill="1" applyBorder="1" applyAlignment="1">
      <alignment horizontal="center"/>
    </xf>
    <xf numFmtId="0" fontId="3" fillId="13" borderId="1" xfId="0" applyNumberFormat="1" applyFont="1" applyFill="1" applyBorder="1" applyAlignment="1">
      <alignment horizontal="center"/>
    </xf>
    <xf numFmtId="164" fontId="12" fillId="13" borderId="1" xfId="0" applyNumberFormat="1" applyFont="1" applyFill="1" applyBorder="1" applyAlignment="1">
      <alignment horizontal="right"/>
    </xf>
    <xf numFmtId="164" fontId="12" fillId="11" borderId="1" xfId="0" applyNumberFormat="1" applyFont="1" applyFill="1" applyBorder="1" applyAlignment="1">
      <alignment horizontal="right"/>
    </xf>
    <xf numFmtId="0" fontId="18" fillId="13" borderId="1"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19" fillId="13" borderId="15" xfId="0" applyFont="1" applyFill="1" applyBorder="1" applyAlignment="1">
      <alignment horizontal="center" vertical="center" wrapText="1"/>
    </xf>
    <xf numFmtId="14" fontId="19" fillId="13" borderId="1" xfId="0" applyNumberFormat="1" applyFont="1" applyFill="1" applyBorder="1" applyAlignment="1">
      <alignment horizontal="center" vertical="center" wrapText="1"/>
    </xf>
    <xf numFmtId="0" fontId="19" fillId="1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7" fillId="0" borderId="7" xfId="0" applyFont="1" applyBorder="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0" fontId="2" fillId="8"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164" fontId="2" fillId="8" borderId="4" xfId="0" applyNumberFormat="1" applyFont="1" applyFill="1" applyBorder="1" applyAlignment="1">
      <alignment horizontal="center" vertical="center" wrapText="1"/>
    </xf>
    <xf numFmtId="164" fontId="2" fillId="8" borderId="5" xfId="0" applyNumberFormat="1" applyFont="1" applyFill="1" applyBorder="1" applyAlignment="1">
      <alignment horizontal="center" vertical="center" wrapText="1"/>
    </xf>
    <xf numFmtId="164" fontId="2" fillId="8" borderId="6" xfId="0" applyNumberFormat="1"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164" fontId="2" fillId="8" borderId="2" xfId="0" applyNumberFormat="1" applyFont="1" applyFill="1" applyBorder="1" applyAlignment="1">
      <alignment horizontal="center" vertical="center" wrapText="1"/>
    </xf>
    <xf numFmtId="164" fontId="2" fillId="8" borderId="9" xfId="0" applyNumberFormat="1" applyFont="1" applyFill="1" applyBorder="1" applyAlignment="1">
      <alignment horizontal="center" vertical="center" wrapText="1"/>
    </xf>
    <xf numFmtId="164" fontId="2" fillId="8" borderId="3"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8" borderId="1" xfId="0" applyFont="1" applyFill="1" applyBorder="1" applyAlignment="1">
      <alignment horizontal="center" vertical="center"/>
    </xf>
    <xf numFmtId="0" fontId="12" fillId="8" borderId="1" xfId="0" applyFont="1" applyFill="1" applyBorder="1" applyAlignment="1">
      <alignment horizontal="center"/>
    </xf>
    <xf numFmtId="164" fontId="11" fillId="0" borderId="4" xfId="0" applyNumberFormat="1" applyFont="1" applyBorder="1" applyAlignment="1">
      <alignment horizontal="center" wrapText="1"/>
    </xf>
    <xf numFmtId="164" fontId="12" fillId="0" borderId="5" xfId="0" applyNumberFormat="1" applyFont="1" applyBorder="1" applyAlignment="1">
      <alignment horizontal="center" wrapText="1"/>
    </xf>
    <xf numFmtId="164" fontId="12" fillId="0" borderId="6" xfId="0" applyNumberFormat="1" applyFont="1" applyBorder="1" applyAlignment="1">
      <alignment horizontal="center" wrapText="1"/>
    </xf>
    <xf numFmtId="164" fontId="11" fillId="0" borderId="1" xfId="0" applyNumberFormat="1" applyFont="1" applyBorder="1" applyAlignment="1">
      <alignment horizontal="center" wrapText="1"/>
    </xf>
    <xf numFmtId="0" fontId="11" fillId="0" borderId="1" xfId="0" applyFont="1" applyBorder="1" applyAlignment="1">
      <alignment horizontal="center" wrapText="1"/>
    </xf>
    <xf numFmtId="164" fontId="11" fillId="0" borderId="2" xfId="0" applyNumberFormat="1" applyFont="1" applyBorder="1" applyAlignment="1">
      <alignment horizontal="center" wrapText="1"/>
    </xf>
    <xf numFmtId="164" fontId="11" fillId="0" borderId="3" xfId="0" applyNumberFormat="1" applyFont="1" applyBorder="1" applyAlignment="1">
      <alignment horizontal="center" wrapText="1"/>
    </xf>
    <xf numFmtId="164" fontId="12" fillId="0" borderId="1" xfId="0" applyNumberFormat="1" applyFont="1" applyBorder="1" applyAlignment="1">
      <alignment horizontal="center" wrapText="1"/>
    </xf>
    <xf numFmtId="0" fontId="12" fillId="0" borderId="9" xfId="0" applyFont="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1" xfId="0" applyFont="1" applyBorder="1" applyAlignment="1">
      <alignment horizontal="center"/>
    </xf>
    <xf numFmtId="0" fontId="2" fillId="13"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9" xfId="0" applyFont="1" applyFill="1" applyBorder="1" applyAlignment="1">
      <alignment horizontal="center" vertical="center"/>
    </xf>
    <xf numFmtId="0" fontId="5" fillId="9" borderId="3" xfId="0" applyFont="1" applyFill="1" applyBorder="1" applyAlignment="1">
      <alignment horizontal="center" vertical="center" wrapText="1"/>
    </xf>
    <xf numFmtId="16" fontId="5" fillId="9" borderId="2" xfId="0" applyNumberFormat="1" applyFont="1" applyFill="1" applyBorder="1" applyAlignment="1">
      <alignment horizontal="center" vertical="center" wrapText="1"/>
    </xf>
    <xf numFmtId="0" fontId="0" fillId="9" borderId="3" xfId="0" applyFill="1" applyBorder="1" applyAlignment="1">
      <alignment horizontal="center" vertical="center" wrapText="1"/>
    </xf>
    <xf numFmtId="0" fontId="8" fillId="8" borderId="10" xfId="0" applyFont="1" applyFill="1" applyBorder="1" applyAlignment="1">
      <alignment horizontal="center" wrapText="1"/>
    </xf>
    <xf numFmtId="0" fontId="8" fillId="8" borderId="14" xfId="0" applyFont="1" applyFill="1" applyBorder="1" applyAlignment="1">
      <alignment horizontal="center" wrapText="1"/>
    </xf>
    <xf numFmtId="0" fontId="8" fillId="8" borderId="1" xfId="0" applyFont="1" applyFill="1" applyBorder="1" applyAlignment="1">
      <alignment horizontal="center" wrapText="1"/>
    </xf>
    <xf numFmtId="0" fontId="0" fillId="8" borderId="1" xfId="0" applyFill="1" applyBorder="1" applyAlignment="1">
      <alignment horizontal="center" wrapText="1"/>
    </xf>
    <xf numFmtId="0" fontId="8" fillId="8" borderId="17" xfId="0" applyFont="1" applyFill="1" applyBorder="1" applyAlignment="1">
      <alignment horizontal="center" wrapText="1"/>
    </xf>
    <xf numFmtId="0" fontId="8" fillId="8" borderId="18" xfId="0" applyFont="1" applyFill="1" applyBorder="1" applyAlignment="1">
      <alignment horizontal="center" wrapText="1"/>
    </xf>
    <xf numFmtId="0" fontId="0" fillId="8" borderId="1" xfId="0" applyFill="1" applyBorder="1"/>
    <xf numFmtId="0" fontId="5" fillId="6" borderId="1" xfId="0" applyFont="1" applyFill="1" applyBorder="1" applyAlignment="1">
      <alignment horizontal="center" vertical="center" wrapText="1"/>
    </xf>
    <xf numFmtId="0" fontId="8" fillId="8" borderId="11" xfId="0" applyFont="1" applyFill="1" applyBorder="1" applyAlignment="1">
      <alignment horizontal="center" wrapText="1"/>
    </xf>
    <xf numFmtId="0" fontId="8" fillId="8" borderId="12" xfId="0" applyFont="1" applyFill="1" applyBorder="1" applyAlignment="1">
      <alignment horizontal="center" wrapText="1"/>
    </xf>
    <xf numFmtId="0" fontId="8" fillId="8" borderId="13" xfId="0" applyFont="1" applyFill="1" applyBorder="1" applyAlignment="1">
      <alignment horizontal="center" wrapText="1"/>
    </xf>
    <xf numFmtId="0" fontId="5"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0" fillId="9" borderId="9" xfId="0" applyFill="1" applyBorder="1" applyAlignment="1">
      <alignment horizontal="center" vertical="center" wrapText="1"/>
    </xf>
    <xf numFmtId="0" fontId="5" fillId="5" borderId="1"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19" fillId="13" borderId="9" xfId="0" applyFont="1" applyFill="1" applyBorder="1" applyAlignment="1">
      <alignment horizontal="center" vertical="center" wrapText="1"/>
    </xf>
    <xf numFmtId="164" fontId="12" fillId="8" borderId="1" xfId="0" applyNumberFormat="1" applyFont="1" applyFill="1" applyBorder="1" applyAlignment="1"/>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2"/>
  <sheetViews>
    <sheetView workbookViewId="0">
      <selection activeCell="I7" sqref="I7"/>
    </sheetView>
  </sheetViews>
  <sheetFormatPr defaultRowHeight="15" x14ac:dyDescent="0.25"/>
  <cols>
    <col min="2" max="2" width="14.5703125" customWidth="1"/>
    <col min="3" max="3" width="20.140625" customWidth="1"/>
    <col min="4" max="4" width="16.85546875" customWidth="1"/>
    <col min="5" max="5" width="17.42578125" customWidth="1"/>
  </cols>
  <sheetData>
    <row r="2" spans="1:7" s="3" customFormat="1" ht="44.25" thickBot="1" x14ac:dyDescent="0.3">
      <c r="A2" s="8" t="s">
        <v>17</v>
      </c>
      <c r="B2" s="8" t="s">
        <v>0</v>
      </c>
      <c r="C2" s="8" t="s">
        <v>18</v>
      </c>
      <c r="D2" s="8" t="s">
        <v>19</v>
      </c>
      <c r="E2" s="8" t="s">
        <v>84</v>
      </c>
      <c r="F2" s="4"/>
    </row>
    <row r="3" spans="1:7" x14ac:dyDescent="0.25">
      <c r="A3" s="154" t="s">
        <v>20</v>
      </c>
      <c r="B3" s="10" t="s">
        <v>4</v>
      </c>
      <c r="C3" s="102">
        <v>56272905.950000003</v>
      </c>
      <c r="D3" s="102">
        <v>0</v>
      </c>
      <c r="E3" s="102">
        <f>C3+D3</f>
        <v>56272905.950000003</v>
      </c>
      <c r="F3" s="44"/>
    </row>
    <row r="4" spans="1:7" x14ac:dyDescent="0.25">
      <c r="A4" s="155"/>
      <c r="B4" s="6" t="s">
        <v>8</v>
      </c>
      <c r="C4" s="36">
        <f>E4</f>
        <v>12836.19</v>
      </c>
      <c r="D4" s="36">
        <v>0</v>
      </c>
      <c r="E4" s="36">
        <v>12836.19</v>
      </c>
    </row>
    <row r="5" spans="1:7" s="5" customFormat="1" x14ac:dyDescent="0.25">
      <c r="A5" s="156"/>
      <c r="B5" s="7" t="s">
        <v>24</v>
      </c>
      <c r="C5" s="37">
        <f>SUM(C3:C4)</f>
        <v>56285742.140000001</v>
      </c>
      <c r="D5" s="37">
        <f>SUM(D3:D4)</f>
        <v>0</v>
      </c>
      <c r="E5" s="37">
        <f>SUM(E3:E4)</f>
        <v>56285742.140000001</v>
      </c>
    </row>
    <row r="6" spans="1:7" x14ac:dyDescent="0.25">
      <c r="A6" s="155" t="s">
        <v>21</v>
      </c>
      <c r="B6" s="103" t="s">
        <v>27</v>
      </c>
      <c r="C6" s="104">
        <v>12335.1</v>
      </c>
      <c r="D6" s="104">
        <v>1590.01</v>
      </c>
      <c r="E6" s="104">
        <f>C6+D6</f>
        <v>13925.11</v>
      </c>
      <c r="F6" s="44"/>
    </row>
    <row r="7" spans="1:7" s="5" customFormat="1" x14ac:dyDescent="0.25">
      <c r="A7" s="156"/>
      <c r="B7" s="7" t="s">
        <v>25</v>
      </c>
      <c r="C7" s="37">
        <f>C6</f>
        <v>12335.1</v>
      </c>
      <c r="D7" s="37">
        <f t="shared" ref="D7:E7" si="0">D6</f>
        <v>1590.01</v>
      </c>
      <c r="E7" s="37">
        <f t="shared" si="0"/>
        <v>13925.11</v>
      </c>
    </row>
    <row r="8" spans="1:7" x14ac:dyDescent="0.25">
      <c r="A8" s="155" t="s">
        <v>22</v>
      </c>
      <c r="B8" s="6" t="s">
        <v>16</v>
      </c>
      <c r="C8" s="36">
        <f>E8/100*75</f>
        <v>22320.697500000002</v>
      </c>
      <c r="D8" s="36">
        <f>E8/100*25</f>
        <v>7440.2325000000001</v>
      </c>
      <c r="E8" s="36">
        <v>29760.93</v>
      </c>
      <c r="G8" s="47"/>
    </row>
    <row r="9" spans="1:7" s="5" customFormat="1" ht="15.75" thickBot="1" x14ac:dyDescent="0.3">
      <c r="A9" s="157"/>
      <c r="B9" s="11" t="s">
        <v>26</v>
      </c>
      <c r="C9" s="38">
        <v>22320.71</v>
      </c>
      <c r="D9" s="38">
        <v>7440.22</v>
      </c>
      <c r="E9" s="38">
        <f>E8</f>
        <v>29760.93</v>
      </c>
    </row>
    <row r="10" spans="1:7" s="5" customFormat="1" x14ac:dyDescent="0.25">
      <c r="A10" s="9" t="s">
        <v>23</v>
      </c>
      <c r="B10" s="9"/>
      <c r="C10" s="39">
        <f>C5+C7+C9</f>
        <v>56320397.950000003</v>
      </c>
      <c r="D10" s="39">
        <f>D5+D7+D9</f>
        <v>9030.23</v>
      </c>
      <c r="E10" s="39">
        <f>E5+E7+E9</f>
        <v>56329428.18</v>
      </c>
    </row>
    <row r="22" spans="6:6" x14ac:dyDescent="0.25">
      <c r="F22" s="5"/>
    </row>
  </sheetData>
  <mergeCells count="3">
    <mergeCell ref="A3:A5"/>
    <mergeCell ref="A6:A7"/>
    <mergeCell ref="A8:A9"/>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17"/>
  <sheetViews>
    <sheetView tabSelected="1" topLeftCell="A8" zoomScale="145" zoomScaleNormal="145" zoomScaleSheetLayoutView="115" workbookViewId="0">
      <selection activeCell="H12" sqref="H12:L23"/>
    </sheetView>
  </sheetViews>
  <sheetFormatPr defaultRowHeight="15" x14ac:dyDescent="0.25"/>
  <cols>
    <col min="3" max="3" width="19.140625" customWidth="1"/>
    <col min="4" max="4" width="6.7109375" customWidth="1"/>
    <col min="5" max="5" width="8.140625" customWidth="1"/>
    <col min="8" max="8" width="11.85546875" style="81" customWidth="1"/>
    <col min="9" max="14" width="11.85546875" style="68" customWidth="1"/>
    <col min="15" max="15" width="12.28515625" bestFit="1" customWidth="1"/>
    <col min="16" max="16" width="15.85546875" customWidth="1"/>
    <col min="17" max="17" width="15.7109375" customWidth="1"/>
    <col min="23" max="23" width="10.5703125" bestFit="1" customWidth="1"/>
  </cols>
  <sheetData>
    <row r="1" spans="1:23" x14ac:dyDescent="0.25">
      <c r="A1" s="5" t="s">
        <v>43</v>
      </c>
      <c r="H1" s="68"/>
    </row>
    <row r="2" spans="1:23" x14ac:dyDescent="0.25">
      <c r="H2" s="68"/>
    </row>
    <row r="3" spans="1:23" s="44" customFormat="1" ht="15" customHeight="1" x14ac:dyDescent="0.25">
      <c r="A3" s="161" t="s">
        <v>32</v>
      </c>
      <c r="B3" s="161" t="s">
        <v>33</v>
      </c>
      <c r="C3" s="158" t="s">
        <v>66</v>
      </c>
      <c r="D3" s="161" t="s">
        <v>1</v>
      </c>
      <c r="E3" s="161"/>
      <c r="F3" s="161"/>
      <c r="G3" s="161"/>
      <c r="H3" s="162" t="s">
        <v>293</v>
      </c>
      <c r="I3" s="163"/>
      <c r="J3" s="163"/>
      <c r="K3" s="163"/>
      <c r="L3" s="163"/>
      <c r="M3" s="164"/>
      <c r="N3" s="173" t="s">
        <v>34</v>
      </c>
    </row>
    <row r="4" spans="1:23" s="44" customFormat="1" ht="12.75" customHeight="1" x14ac:dyDescent="0.25">
      <c r="A4" s="161"/>
      <c r="B4" s="161"/>
      <c r="C4" s="159"/>
      <c r="D4" s="161" t="s">
        <v>0</v>
      </c>
      <c r="E4" s="161" t="s">
        <v>67</v>
      </c>
      <c r="F4" s="161" t="s">
        <v>64</v>
      </c>
      <c r="G4" s="161" t="s">
        <v>65</v>
      </c>
      <c r="H4" s="165" t="s">
        <v>68</v>
      </c>
      <c r="I4" s="163" t="s">
        <v>82</v>
      </c>
      <c r="J4" s="164"/>
      <c r="K4" s="165" t="s">
        <v>2</v>
      </c>
      <c r="L4" s="165"/>
      <c r="M4" s="165"/>
      <c r="N4" s="174"/>
    </row>
    <row r="5" spans="1:23" s="44" customFormat="1" ht="45" customHeight="1" x14ac:dyDescent="0.25">
      <c r="A5" s="161"/>
      <c r="B5" s="161"/>
      <c r="C5" s="160"/>
      <c r="D5" s="161"/>
      <c r="E5" s="161"/>
      <c r="F5" s="161"/>
      <c r="G5" s="161"/>
      <c r="H5" s="165"/>
      <c r="I5" s="69" t="s">
        <v>69</v>
      </c>
      <c r="J5" s="70" t="s">
        <v>70</v>
      </c>
      <c r="K5" s="70" t="s">
        <v>71</v>
      </c>
      <c r="L5" s="105" t="s">
        <v>72</v>
      </c>
      <c r="M5" s="108" t="s">
        <v>294</v>
      </c>
      <c r="N5" s="175"/>
    </row>
    <row r="6" spans="1:23" s="16" customFormat="1" ht="16.5" customHeight="1" x14ac:dyDescent="0.2">
      <c r="A6" s="166" t="s">
        <v>39</v>
      </c>
      <c r="B6" s="166" t="s">
        <v>74</v>
      </c>
      <c r="C6" s="24" t="s">
        <v>46</v>
      </c>
      <c r="D6" s="25" t="s">
        <v>4</v>
      </c>
      <c r="E6" s="20">
        <v>4</v>
      </c>
      <c r="F6" s="20" t="s">
        <v>60</v>
      </c>
      <c r="G6" s="20" t="s">
        <v>61</v>
      </c>
      <c r="H6" s="138">
        <f>H30+H54+H78+H102+H126++H150+H174+H198</f>
        <v>6334642</v>
      </c>
      <c r="I6" s="138">
        <f>I30+I54+I78+I102+I126++I150+I174+I198</f>
        <v>6017909.9000000004</v>
      </c>
      <c r="J6" s="138">
        <f>J30+J54+J78+J102+J126++J150+J174+J198</f>
        <v>0</v>
      </c>
      <c r="K6" s="138">
        <f>K30+K54+K78+K102+K126++K150+K174+K198</f>
        <v>316732.09999999998</v>
      </c>
      <c r="L6" s="138">
        <f>L30+L54+L78+L102+L126++L150+L174+L198</f>
        <v>0</v>
      </c>
      <c r="M6" s="71" t="s">
        <v>103</v>
      </c>
      <c r="N6" s="71">
        <f>N30+N54+N78+N102+N126++N150+N174+N198</f>
        <v>0</v>
      </c>
      <c r="O6" s="45"/>
      <c r="P6" s="45"/>
      <c r="Q6" s="45"/>
      <c r="R6" s="45"/>
      <c r="S6" s="45"/>
      <c r="T6" s="45"/>
      <c r="U6" s="45"/>
    </row>
    <row r="7" spans="1:23" s="16" customFormat="1" ht="24" customHeight="1" x14ac:dyDescent="0.2">
      <c r="A7" s="166"/>
      <c r="B7" s="166"/>
      <c r="C7" s="24" t="s">
        <v>47</v>
      </c>
      <c r="D7" s="25" t="s">
        <v>8</v>
      </c>
      <c r="E7" s="20">
        <v>4</v>
      </c>
      <c r="F7" s="20">
        <v>1</v>
      </c>
      <c r="G7" s="20" t="s">
        <v>9</v>
      </c>
      <c r="H7" s="71">
        <v>15101400</v>
      </c>
      <c r="I7" s="71">
        <v>12836190</v>
      </c>
      <c r="J7" s="71">
        <v>0</v>
      </c>
      <c r="K7" s="71">
        <v>1534107.09</v>
      </c>
      <c r="L7" s="71">
        <v>731102.91</v>
      </c>
      <c r="M7" s="71" t="s">
        <v>103</v>
      </c>
      <c r="N7" s="71">
        <v>0</v>
      </c>
      <c r="O7" s="45"/>
      <c r="P7" s="45"/>
      <c r="Q7" s="45"/>
      <c r="R7" s="45"/>
      <c r="S7" s="45"/>
      <c r="T7" s="45"/>
      <c r="U7" s="45"/>
    </row>
    <row r="8" spans="1:23" s="16" customFormat="1" ht="22.5" customHeight="1" x14ac:dyDescent="0.2">
      <c r="A8" s="26" t="s">
        <v>41</v>
      </c>
      <c r="B8" s="26" t="s">
        <v>75</v>
      </c>
      <c r="C8" s="27" t="s">
        <v>48</v>
      </c>
      <c r="D8" s="26" t="s">
        <v>16</v>
      </c>
      <c r="E8" s="18">
        <v>6</v>
      </c>
      <c r="F8" s="18" t="s">
        <v>81</v>
      </c>
      <c r="G8" s="18" t="s">
        <v>45</v>
      </c>
      <c r="H8" s="120">
        <v>2924582</v>
      </c>
      <c r="I8" s="120">
        <v>1871731</v>
      </c>
      <c r="J8" s="120">
        <v>1052851</v>
      </c>
      <c r="K8" s="120" t="s">
        <v>103</v>
      </c>
      <c r="L8" s="120" t="s">
        <v>103</v>
      </c>
      <c r="M8" s="120">
        <v>0</v>
      </c>
      <c r="N8" s="121">
        <v>0</v>
      </c>
      <c r="O8" s="109">
        <f>I8+J8</f>
        <v>2924582</v>
      </c>
      <c r="P8" s="45"/>
      <c r="Q8" s="45"/>
      <c r="R8" s="45"/>
      <c r="S8" s="45"/>
      <c r="T8" s="45"/>
      <c r="U8" s="45"/>
      <c r="W8" s="45"/>
    </row>
    <row r="9" spans="1:23" s="16" customFormat="1" ht="22.5" x14ac:dyDescent="0.2">
      <c r="A9" s="167" t="s">
        <v>40</v>
      </c>
      <c r="B9" s="167" t="s">
        <v>76</v>
      </c>
      <c r="C9" s="48" t="s">
        <v>83</v>
      </c>
      <c r="D9" s="34" t="s">
        <v>16</v>
      </c>
      <c r="E9" s="21">
        <v>6</v>
      </c>
      <c r="F9" s="21" t="s">
        <v>81</v>
      </c>
      <c r="G9" s="21" t="s">
        <v>59</v>
      </c>
      <c r="H9" s="72">
        <v>1506008</v>
      </c>
      <c r="I9" s="72">
        <v>867386</v>
      </c>
      <c r="J9" s="72">
        <v>487904</v>
      </c>
      <c r="K9" s="72" t="s">
        <v>103</v>
      </c>
      <c r="L9" s="72" t="s">
        <v>103</v>
      </c>
      <c r="M9" s="72">
        <v>150718</v>
      </c>
      <c r="N9" s="73">
        <v>0</v>
      </c>
      <c r="O9" s="45">
        <f t="shared" ref="O9:O10" si="0">I9+J9</f>
        <v>1355290</v>
      </c>
      <c r="P9" s="45"/>
      <c r="Q9" s="45"/>
      <c r="R9" s="45"/>
      <c r="S9" s="45"/>
      <c r="T9" s="45"/>
      <c r="U9" s="45"/>
    </row>
    <row r="10" spans="1:23" s="16" customFormat="1" ht="33.75" x14ac:dyDescent="0.2">
      <c r="A10" s="167"/>
      <c r="B10" s="167"/>
      <c r="C10" s="48" t="s">
        <v>297</v>
      </c>
      <c r="D10" s="34" t="s">
        <v>16</v>
      </c>
      <c r="E10" s="122">
        <v>6</v>
      </c>
      <c r="F10" s="122" t="s">
        <v>81</v>
      </c>
      <c r="G10" s="122" t="s">
        <v>45</v>
      </c>
      <c r="H10" s="123">
        <v>20310245</v>
      </c>
      <c r="I10" s="123">
        <v>10398846</v>
      </c>
      <c r="J10" s="123">
        <v>5849350</v>
      </c>
      <c r="K10" s="72" t="s">
        <v>103</v>
      </c>
      <c r="L10" s="72" t="s">
        <v>103</v>
      </c>
      <c r="M10" s="123">
        <v>4062049</v>
      </c>
      <c r="N10" s="79">
        <v>0</v>
      </c>
      <c r="O10" s="45">
        <f t="shared" si="0"/>
        <v>16248196</v>
      </c>
      <c r="P10" s="45"/>
      <c r="Q10" s="45"/>
      <c r="R10" s="45"/>
      <c r="S10" s="45"/>
      <c r="T10" s="45"/>
      <c r="U10" s="45"/>
    </row>
    <row r="11" spans="1:23" s="16" customFormat="1" ht="22.5" x14ac:dyDescent="0.2">
      <c r="A11" s="167"/>
      <c r="B11" s="167"/>
      <c r="C11" s="48" t="s">
        <v>49</v>
      </c>
      <c r="D11" s="34" t="s">
        <v>6</v>
      </c>
      <c r="E11" s="22">
        <v>2</v>
      </c>
      <c r="F11" s="22">
        <v>3</v>
      </c>
      <c r="G11" s="22" t="s">
        <v>10</v>
      </c>
      <c r="H11" s="72">
        <v>3259750</v>
      </c>
      <c r="I11" s="72">
        <v>2770787.5</v>
      </c>
      <c r="J11" s="72">
        <v>488962.5</v>
      </c>
      <c r="K11" s="72">
        <v>0</v>
      </c>
      <c r="L11" s="72">
        <v>0</v>
      </c>
      <c r="M11" s="72" t="s">
        <v>103</v>
      </c>
      <c r="N11" s="72">
        <v>0</v>
      </c>
      <c r="O11" s="45"/>
      <c r="P11" s="45"/>
      <c r="Q11" s="45"/>
      <c r="R11" s="45"/>
      <c r="S11" s="45"/>
      <c r="T11" s="45"/>
      <c r="U11" s="45"/>
    </row>
    <row r="12" spans="1:23" s="16" customFormat="1" ht="22.5" x14ac:dyDescent="0.2">
      <c r="A12" s="167"/>
      <c r="B12" s="167"/>
      <c r="C12" s="48" t="s">
        <v>50</v>
      </c>
      <c r="D12" s="34" t="s">
        <v>4</v>
      </c>
      <c r="E12" s="22">
        <v>4</v>
      </c>
      <c r="F12" s="22" t="s">
        <v>60</v>
      </c>
      <c r="G12" s="22" t="s">
        <v>61</v>
      </c>
      <c r="H12" s="138">
        <f>H36+H60+H84+H108+H132++H156+H180+H204</f>
        <v>30869226.489999998</v>
      </c>
      <c r="I12" s="138">
        <f>I36+I60+I84+I108+I132++I156+I180+I204</f>
        <v>29325764.403499998</v>
      </c>
      <c r="J12" s="138">
        <f>J36+J60+J84+J108+J132++J156+J180+J204</f>
        <v>0</v>
      </c>
      <c r="K12" s="138">
        <f>K36+K60+K84+K108+K132++K156+K180+K204</f>
        <v>1543462.0864999983</v>
      </c>
      <c r="L12" s="138">
        <f t="shared" ref="L12" si="1">L36+L60+L84+L108+L132++L156+L180+L204</f>
        <v>0</v>
      </c>
      <c r="M12" s="72" t="s">
        <v>103</v>
      </c>
      <c r="N12" s="72">
        <f>N36+N60+N84+N108+N132++N156+N180+N204</f>
        <v>0</v>
      </c>
      <c r="O12" s="45">
        <f>H12-I12</f>
        <v>1543462.0865000002</v>
      </c>
      <c r="P12" s="45"/>
      <c r="Q12" s="45"/>
      <c r="R12" s="45"/>
      <c r="S12" s="45"/>
      <c r="T12" s="45"/>
      <c r="U12" s="45"/>
    </row>
    <row r="13" spans="1:23" s="16" customFormat="1" ht="22.5" customHeight="1" x14ac:dyDescent="0.2">
      <c r="A13" s="167"/>
      <c r="B13" s="168" t="s">
        <v>77</v>
      </c>
      <c r="C13" s="48" t="s">
        <v>51</v>
      </c>
      <c r="D13" s="34" t="s">
        <v>16</v>
      </c>
      <c r="E13" s="21">
        <v>6</v>
      </c>
      <c r="F13" s="21" t="s">
        <v>81</v>
      </c>
      <c r="G13" s="21" t="s">
        <v>45</v>
      </c>
      <c r="H13" s="72">
        <v>0</v>
      </c>
      <c r="I13" s="72">
        <v>0</v>
      </c>
      <c r="J13" s="72">
        <v>0</v>
      </c>
      <c r="K13" s="72" t="s">
        <v>103</v>
      </c>
      <c r="L13" s="72" t="s">
        <v>103</v>
      </c>
      <c r="M13" s="72">
        <v>0</v>
      </c>
      <c r="N13" s="73">
        <v>0</v>
      </c>
      <c r="O13" s="109">
        <f t="shared" ref="O13:O18" si="2">I13+J13</f>
        <v>0</v>
      </c>
      <c r="P13" s="45"/>
      <c r="Q13" s="45"/>
      <c r="R13" s="45"/>
      <c r="S13" s="45"/>
      <c r="T13" s="45"/>
      <c r="U13" s="45"/>
    </row>
    <row r="14" spans="1:23" s="16" customFormat="1" ht="11.25" x14ac:dyDescent="0.2">
      <c r="A14" s="167"/>
      <c r="B14" s="169"/>
      <c r="C14" s="48" t="s">
        <v>52</v>
      </c>
      <c r="D14" s="34" t="s">
        <v>16</v>
      </c>
      <c r="E14" s="21">
        <v>6</v>
      </c>
      <c r="F14" s="21" t="s">
        <v>81</v>
      </c>
      <c r="G14" s="21" t="s">
        <v>45</v>
      </c>
      <c r="H14" s="72">
        <v>1994399</v>
      </c>
      <c r="I14" s="72">
        <v>638207</v>
      </c>
      <c r="J14" s="72">
        <v>358992</v>
      </c>
      <c r="K14" s="72" t="s">
        <v>103</v>
      </c>
      <c r="L14" s="72" t="s">
        <v>103</v>
      </c>
      <c r="M14" s="72">
        <v>997200</v>
      </c>
      <c r="N14" s="73">
        <v>0</v>
      </c>
      <c r="O14" s="109">
        <f t="shared" si="2"/>
        <v>997199</v>
      </c>
      <c r="P14" s="45"/>
      <c r="Q14" s="45"/>
      <c r="R14" s="45"/>
      <c r="S14" s="45"/>
      <c r="T14" s="45"/>
      <c r="U14" s="45"/>
    </row>
    <row r="15" spans="1:23" s="16" customFormat="1" ht="11.25" x14ac:dyDescent="0.2">
      <c r="A15" s="167"/>
      <c r="B15" s="168" t="s">
        <v>78</v>
      </c>
      <c r="C15" s="48" t="s">
        <v>53</v>
      </c>
      <c r="D15" s="34" t="s">
        <v>16</v>
      </c>
      <c r="E15" s="21">
        <v>6</v>
      </c>
      <c r="F15" s="21" t="s">
        <v>81</v>
      </c>
      <c r="G15" s="21" t="s">
        <v>45</v>
      </c>
      <c r="H15" s="72">
        <v>12959513</v>
      </c>
      <c r="I15" s="72">
        <v>4363255</v>
      </c>
      <c r="J15" s="72">
        <v>2454334</v>
      </c>
      <c r="K15" s="72" t="s">
        <v>103</v>
      </c>
      <c r="L15" s="72" t="s">
        <v>103</v>
      </c>
      <c r="M15" s="72">
        <v>6141924</v>
      </c>
      <c r="N15" s="72">
        <v>0</v>
      </c>
      <c r="O15" s="45">
        <f t="shared" si="2"/>
        <v>6817589</v>
      </c>
      <c r="P15" s="45"/>
      <c r="Q15" s="45"/>
      <c r="R15" s="45"/>
      <c r="S15" s="45"/>
      <c r="T15" s="45"/>
      <c r="U15" s="45"/>
    </row>
    <row r="16" spans="1:23" s="16" customFormat="1" ht="22.5" x14ac:dyDescent="0.2">
      <c r="A16" s="167"/>
      <c r="B16" s="170"/>
      <c r="C16" s="48" t="s">
        <v>54</v>
      </c>
      <c r="D16" s="34" t="s">
        <v>16</v>
      </c>
      <c r="E16" s="21">
        <v>6</v>
      </c>
      <c r="F16" s="21" t="s">
        <v>81</v>
      </c>
      <c r="G16" s="21" t="s">
        <v>45</v>
      </c>
      <c r="H16" s="72">
        <v>4071392</v>
      </c>
      <c r="I16" s="72">
        <v>907567</v>
      </c>
      <c r="J16" s="72">
        <v>510507</v>
      </c>
      <c r="K16" s="72" t="s">
        <v>103</v>
      </c>
      <c r="L16" s="72" t="s">
        <v>103</v>
      </c>
      <c r="M16" s="124">
        <v>2653318</v>
      </c>
      <c r="N16" s="73">
        <v>0</v>
      </c>
      <c r="O16" s="45">
        <f>I16+J16</f>
        <v>1418074</v>
      </c>
      <c r="P16" s="45"/>
      <c r="Q16" s="45"/>
      <c r="R16" s="45"/>
      <c r="S16" s="45"/>
      <c r="T16" s="45"/>
      <c r="U16" s="45"/>
    </row>
    <row r="17" spans="1:21" s="16" customFormat="1" ht="22.5" x14ac:dyDescent="0.2">
      <c r="A17" s="167"/>
      <c r="B17" s="171"/>
      <c r="C17" s="48" t="s">
        <v>55</v>
      </c>
      <c r="D17" s="34" t="s">
        <v>16</v>
      </c>
      <c r="E17" s="21">
        <v>6</v>
      </c>
      <c r="F17" s="21" t="s">
        <v>81</v>
      </c>
      <c r="G17" s="21" t="s">
        <v>45</v>
      </c>
      <c r="H17" s="72">
        <v>0</v>
      </c>
      <c r="I17" s="72">
        <v>0</v>
      </c>
      <c r="J17" s="72">
        <v>0</v>
      </c>
      <c r="K17" s="72" t="s">
        <v>103</v>
      </c>
      <c r="L17" s="72" t="s">
        <v>103</v>
      </c>
      <c r="M17" s="72">
        <v>0</v>
      </c>
      <c r="N17" s="73">
        <v>0</v>
      </c>
      <c r="O17" s="109">
        <f t="shared" si="2"/>
        <v>0</v>
      </c>
      <c r="P17" s="45"/>
      <c r="Q17" s="45"/>
      <c r="R17" s="45"/>
      <c r="S17" s="45"/>
      <c r="T17" s="45"/>
      <c r="U17" s="45"/>
    </row>
    <row r="18" spans="1:21" s="16" customFormat="1" ht="11.25" x14ac:dyDescent="0.2">
      <c r="A18" s="167"/>
      <c r="B18" s="172"/>
      <c r="C18" s="48" t="s">
        <v>56</v>
      </c>
      <c r="D18" s="23" t="s">
        <v>16</v>
      </c>
      <c r="E18" s="21">
        <v>6</v>
      </c>
      <c r="F18" s="21" t="s">
        <v>81</v>
      </c>
      <c r="G18" s="21" t="s">
        <v>45</v>
      </c>
      <c r="H18" s="72">
        <v>0</v>
      </c>
      <c r="I18" s="72">
        <v>0</v>
      </c>
      <c r="J18" s="72">
        <v>0</v>
      </c>
      <c r="K18" s="72" t="s">
        <v>103</v>
      </c>
      <c r="L18" s="72" t="s">
        <v>103</v>
      </c>
      <c r="M18" s="72">
        <v>0</v>
      </c>
      <c r="N18" s="73">
        <v>0</v>
      </c>
      <c r="O18" s="109">
        <f t="shared" si="2"/>
        <v>0</v>
      </c>
      <c r="P18" s="45"/>
      <c r="Q18" s="45"/>
      <c r="R18" s="45"/>
      <c r="S18" s="45"/>
      <c r="T18" s="45"/>
      <c r="U18" s="45"/>
    </row>
    <row r="19" spans="1:21" s="16" customFormat="1" ht="22.5" x14ac:dyDescent="0.2">
      <c r="A19" s="167"/>
      <c r="B19" s="167" t="s">
        <v>79</v>
      </c>
      <c r="C19" s="28" t="s">
        <v>57</v>
      </c>
      <c r="D19" s="29" t="s">
        <v>4</v>
      </c>
      <c r="E19" s="22">
        <v>4</v>
      </c>
      <c r="F19" s="22" t="s">
        <v>60</v>
      </c>
      <c r="G19" s="22" t="s">
        <v>61</v>
      </c>
      <c r="H19" s="138">
        <f>H43+H67+H91+H115+H139++H163+H187+H211</f>
        <v>0</v>
      </c>
      <c r="I19" s="138">
        <f>I43+I67+I91+I115+I139++I163+I187+I211</f>
        <v>0</v>
      </c>
      <c r="J19" s="138">
        <f>J43+J67+J91+J115+J139++J163+J187+J211</f>
        <v>0</v>
      </c>
      <c r="K19" s="138">
        <f>K43+K67+K91+K115+K139++K163+K187+K211</f>
        <v>0</v>
      </c>
      <c r="L19" s="139">
        <v>116826.89999999991</v>
      </c>
      <c r="M19" s="72" t="s">
        <v>103</v>
      </c>
      <c r="N19" s="72">
        <f>N43+N67+N91+N115+N139++N163+N187+N211</f>
        <v>0</v>
      </c>
      <c r="P19" s="45"/>
      <c r="Q19" s="45"/>
      <c r="R19" s="45"/>
      <c r="S19" s="45"/>
      <c r="T19" s="45"/>
      <c r="U19" s="45"/>
    </row>
    <row r="20" spans="1:21" s="16" customFormat="1" ht="22.5" x14ac:dyDescent="0.2">
      <c r="A20" s="167"/>
      <c r="B20" s="167"/>
      <c r="C20" s="48" t="s">
        <v>35</v>
      </c>
      <c r="D20" s="34" t="s">
        <v>6</v>
      </c>
      <c r="E20" s="22">
        <v>2</v>
      </c>
      <c r="F20" s="22">
        <v>3</v>
      </c>
      <c r="G20" s="22" t="s">
        <v>10</v>
      </c>
      <c r="H20" s="72">
        <v>2585100</v>
      </c>
      <c r="I20" s="72">
        <v>2197335</v>
      </c>
      <c r="J20" s="72">
        <v>387765</v>
      </c>
      <c r="K20" s="72">
        <v>0</v>
      </c>
      <c r="L20" s="72">
        <v>0</v>
      </c>
      <c r="M20" s="72" t="s">
        <v>103</v>
      </c>
      <c r="N20" s="72">
        <v>0</v>
      </c>
      <c r="O20" s="45"/>
      <c r="P20" s="45"/>
      <c r="Q20" s="45"/>
      <c r="R20" s="45"/>
      <c r="S20" s="45"/>
      <c r="T20" s="45"/>
      <c r="U20" s="45"/>
    </row>
    <row r="21" spans="1:21" s="16" customFormat="1" ht="22.5" x14ac:dyDescent="0.2">
      <c r="A21" s="167"/>
      <c r="B21" s="167"/>
      <c r="C21" s="48" t="s">
        <v>36</v>
      </c>
      <c r="D21" s="34" t="s">
        <v>6</v>
      </c>
      <c r="E21" s="22">
        <v>2</v>
      </c>
      <c r="F21" s="22">
        <v>3</v>
      </c>
      <c r="G21" s="22" t="s">
        <v>10</v>
      </c>
      <c r="H21" s="72">
        <v>3911700</v>
      </c>
      <c r="I21" s="72">
        <v>3324945</v>
      </c>
      <c r="J21" s="72">
        <v>0</v>
      </c>
      <c r="K21" s="72">
        <v>586755</v>
      </c>
      <c r="L21" s="72">
        <v>0</v>
      </c>
      <c r="M21" s="72" t="s">
        <v>103</v>
      </c>
      <c r="N21" s="72">
        <v>0</v>
      </c>
      <c r="O21" s="45"/>
      <c r="P21" s="45"/>
      <c r="Q21" s="45"/>
      <c r="R21" s="45"/>
      <c r="S21" s="45"/>
      <c r="T21" s="45"/>
      <c r="U21" s="45"/>
    </row>
    <row r="22" spans="1:21" s="16" customFormat="1" ht="22.5" x14ac:dyDescent="0.2">
      <c r="A22" s="167"/>
      <c r="B22" s="167"/>
      <c r="C22" s="48" t="s">
        <v>37</v>
      </c>
      <c r="D22" s="34" t="s">
        <v>4</v>
      </c>
      <c r="E22" s="22">
        <v>4</v>
      </c>
      <c r="F22" s="22" t="s">
        <v>60</v>
      </c>
      <c r="G22" s="22" t="s">
        <v>61</v>
      </c>
      <c r="H22" s="138">
        <f>H46+H70+H94+H118+H142++H166+H190+H214</f>
        <v>6132372.3899999997</v>
      </c>
      <c r="I22" s="138">
        <f>I46+I70+I94+I118+I142++I166+I190+I214</f>
        <v>5825753.7704999996</v>
      </c>
      <c r="J22" s="138">
        <f t="shared" ref="J22:K22" si="3">J46+J70+J94+J118+J142++J166+J190+J214</f>
        <v>0</v>
      </c>
      <c r="K22" s="138">
        <f t="shared" si="3"/>
        <v>0</v>
      </c>
      <c r="L22" s="138">
        <f>L46+L70+L94+L118+L142++L166+L190+L214</f>
        <v>306618.61950000026</v>
      </c>
      <c r="M22" s="72" t="s">
        <v>103</v>
      </c>
      <c r="N22" s="72">
        <f>N46+N70+N94+N118+N142++N166+N190+N214</f>
        <v>0</v>
      </c>
      <c r="O22" s="45"/>
      <c r="P22" s="45"/>
      <c r="Q22" s="45"/>
      <c r="R22" s="45"/>
      <c r="S22" s="45"/>
      <c r="T22" s="45"/>
      <c r="U22" s="45"/>
    </row>
    <row r="23" spans="1:21" s="16" customFormat="1" ht="22.5" x14ac:dyDescent="0.2">
      <c r="A23" s="167"/>
      <c r="B23" s="167"/>
      <c r="C23" s="48" t="s">
        <v>38</v>
      </c>
      <c r="D23" s="34" t="s">
        <v>6</v>
      </c>
      <c r="E23" s="22">
        <v>2</v>
      </c>
      <c r="F23" s="22">
        <v>3</v>
      </c>
      <c r="G23" s="22" t="s">
        <v>10</v>
      </c>
      <c r="H23" s="72">
        <v>4755330</v>
      </c>
      <c r="I23" s="72">
        <v>4042030.5</v>
      </c>
      <c r="J23" s="72">
        <v>713299.5</v>
      </c>
      <c r="K23" s="72">
        <v>0</v>
      </c>
      <c r="L23" s="72">
        <v>0</v>
      </c>
      <c r="M23" s="72" t="s">
        <v>103</v>
      </c>
      <c r="N23" s="72">
        <v>0</v>
      </c>
      <c r="O23" s="45"/>
      <c r="P23" s="45"/>
      <c r="Q23" s="45"/>
      <c r="R23" s="45"/>
      <c r="S23" s="45"/>
      <c r="T23" s="45"/>
      <c r="U23" s="45"/>
    </row>
    <row r="24" spans="1:21" s="16" customFormat="1" ht="24" customHeight="1" x14ac:dyDescent="0.2">
      <c r="A24" s="30" t="s">
        <v>42</v>
      </c>
      <c r="B24" s="30" t="s">
        <v>80</v>
      </c>
      <c r="C24" s="31" t="s">
        <v>58</v>
      </c>
      <c r="D24" s="30" t="s">
        <v>4</v>
      </c>
      <c r="E24" s="41">
        <v>4</v>
      </c>
      <c r="F24" s="41" t="s">
        <v>60</v>
      </c>
      <c r="G24" s="41" t="s">
        <v>61</v>
      </c>
      <c r="H24" s="138">
        <f>H48+H72+H96+H120+H144++H168+H192+H216</f>
        <v>15898397.760000002</v>
      </c>
      <c r="I24" s="138">
        <f>I48+I72+I96+I120+I144++I168+I192+I216</f>
        <v>15103477.868999999</v>
      </c>
      <c r="J24" s="138">
        <f>J48+J72+J96+J120+J144++J168+J192+J216</f>
        <v>0</v>
      </c>
      <c r="K24" s="138">
        <f>K48+K72+K96+K120+K144++K168+K192+K216</f>
        <v>665143.38050000148</v>
      </c>
      <c r="L24" s="138">
        <f>L48+L72+L96+L120+L144++L168+L192+L216</f>
        <v>129776.51050000021</v>
      </c>
      <c r="M24" s="75" t="s">
        <v>103</v>
      </c>
      <c r="N24" s="75">
        <f>N48+N72+N96+N120+N144++N168+N192+N216</f>
        <v>0</v>
      </c>
      <c r="O24" s="45"/>
      <c r="P24" s="45"/>
      <c r="Q24" s="45"/>
      <c r="R24" s="45"/>
      <c r="S24" s="45"/>
      <c r="T24" s="45"/>
      <c r="U24" s="45"/>
    </row>
    <row r="25" spans="1:21" s="16" customFormat="1" ht="11.25" x14ac:dyDescent="0.25">
      <c r="A25" s="32"/>
      <c r="B25" s="32"/>
      <c r="C25" s="32"/>
      <c r="D25" s="32"/>
      <c r="E25" s="32"/>
      <c r="F25" s="32"/>
      <c r="G25" s="32"/>
      <c r="H25" s="74"/>
      <c r="I25" s="74"/>
      <c r="J25" s="74"/>
      <c r="K25" s="74"/>
      <c r="L25" s="74"/>
      <c r="M25" s="74"/>
      <c r="N25" s="74"/>
    </row>
    <row r="26" spans="1:21" s="16" customFormat="1" ht="11.25" x14ac:dyDescent="0.25">
      <c r="A26" s="33" t="s">
        <v>44</v>
      </c>
      <c r="B26" s="32"/>
      <c r="C26" s="32"/>
      <c r="D26" s="32"/>
      <c r="E26" s="32"/>
      <c r="F26" s="32"/>
      <c r="G26" s="32"/>
      <c r="H26" s="74"/>
      <c r="I26" s="74"/>
      <c r="J26" s="74"/>
      <c r="K26" s="74"/>
      <c r="L26" s="74"/>
      <c r="M26" s="74"/>
      <c r="N26" s="74"/>
    </row>
    <row r="27" spans="1:21" s="43" customFormat="1" ht="11.25" customHeight="1" x14ac:dyDescent="0.25">
      <c r="A27" s="161" t="s">
        <v>32</v>
      </c>
      <c r="B27" s="161" t="s">
        <v>33</v>
      </c>
      <c r="C27" s="158" t="s">
        <v>66</v>
      </c>
      <c r="D27" s="161" t="s">
        <v>1</v>
      </c>
      <c r="E27" s="161"/>
      <c r="F27" s="161"/>
      <c r="G27" s="161"/>
      <c r="H27" s="162" t="s">
        <v>293</v>
      </c>
      <c r="I27" s="163"/>
      <c r="J27" s="163"/>
      <c r="K27" s="163"/>
      <c r="L27" s="163"/>
      <c r="M27" s="164"/>
      <c r="N27" s="173" t="s">
        <v>34</v>
      </c>
    </row>
    <row r="28" spans="1:21" s="43" customFormat="1" ht="11.25" customHeight="1" x14ac:dyDescent="0.25">
      <c r="A28" s="161"/>
      <c r="B28" s="161"/>
      <c r="C28" s="159"/>
      <c r="D28" s="161" t="s">
        <v>0</v>
      </c>
      <c r="E28" s="161" t="s">
        <v>67</v>
      </c>
      <c r="F28" s="161" t="s">
        <v>64</v>
      </c>
      <c r="G28" s="161" t="s">
        <v>65</v>
      </c>
      <c r="H28" s="165" t="s">
        <v>68</v>
      </c>
      <c r="I28" s="163" t="s">
        <v>82</v>
      </c>
      <c r="J28" s="164"/>
      <c r="K28" s="165" t="s">
        <v>2</v>
      </c>
      <c r="L28" s="165"/>
      <c r="M28" s="165"/>
      <c r="N28" s="174"/>
    </row>
    <row r="29" spans="1:21" s="43" customFormat="1" ht="44.25" customHeight="1" x14ac:dyDescent="0.25">
      <c r="A29" s="161"/>
      <c r="B29" s="161"/>
      <c r="C29" s="160"/>
      <c r="D29" s="161"/>
      <c r="E29" s="161"/>
      <c r="F29" s="161"/>
      <c r="G29" s="161"/>
      <c r="H29" s="165"/>
      <c r="I29" s="69" t="s">
        <v>69</v>
      </c>
      <c r="J29" s="70" t="s">
        <v>70</v>
      </c>
      <c r="K29" s="70" t="s">
        <v>71</v>
      </c>
      <c r="L29" s="105" t="s">
        <v>72</v>
      </c>
      <c r="M29" s="108" t="s">
        <v>294</v>
      </c>
      <c r="N29" s="175"/>
    </row>
    <row r="30" spans="1:21" s="16" customFormat="1" ht="11.25" x14ac:dyDescent="0.2">
      <c r="A30" s="166" t="s">
        <v>39</v>
      </c>
      <c r="B30" s="166" t="s">
        <v>74</v>
      </c>
      <c r="C30" s="24" t="s">
        <v>46</v>
      </c>
      <c r="D30" s="25" t="s">
        <v>4</v>
      </c>
      <c r="E30" s="20">
        <v>4</v>
      </c>
      <c r="F30" s="20" t="s">
        <v>60</v>
      </c>
      <c r="G30" s="20" t="s">
        <v>61</v>
      </c>
      <c r="H30" s="134">
        <v>0</v>
      </c>
      <c r="I30" s="134">
        <v>0</v>
      </c>
      <c r="J30" s="134">
        <v>0</v>
      </c>
      <c r="K30" s="134">
        <v>0</v>
      </c>
      <c r="L30" s="134">
        <v>0</v>
      </c>
      <c r="M30" s="71" t="s">
        <v>103</v>
      </c>
      <c r="N30" s="71">
        <v>0</v>
      </c>
    </row>
    <row r="31" spans="1:21" s="16" customFormat="1" ht="22.5" x14ac:dyDescent="0.2">
      <c r="A31" s="166"/>
      <c r="B31" s="166"/>
      <c r="C31" s="24" t="s">
        <v>47</v>
      </c>
      <c r="D31" s="25" t="s">
        <v>8</v>
      </c>
      <c r="E31" s="20">
        <v>4</v>
      </c>
      <c r="F31" s="20">
        <v>1</v>
      </c>
      <c r="G31" s="20" t="s">
        <v>9</v>
      </c>
      <c r="H31" s="71">
        <v>0</v>
      </c>
      <c r="I31" s="71">
        <v>0</v>
      </c>
      <c r="J31" s="71">
        <v>0</v>
      </c>
      <c r="K31" s="71">
        <v>0</v>
      </c>
      <c r="L31" s="71">
        <v>0</v>
      </c>
      <c r="M31" s="71" t="s">
        <v>103</v>
      </c>
      <c r="N31" s="71">
        <v>0</v>
      </c>
    </row>
    <row r="32" spans="1:21" s="16" customFormat="1" ht="11.25" x14ac:dyDescent="0.2">
      <c r="A32" s="26" t="s">
        <v>41</v>
      </c>
      <c r="B32" s="26" t="s">
        <v>75</v>
      </c>
      <c r="C32" s="27" t="s">
        <v>48</v>
      </c>
      <c r="D32" s="26" t="s">
        <v>16</v>
      </c>
      <c r="E32" s="18">
        <v>6</v>
      </c>
      <c r="F32" s="18" t="s">
        <v>81</v>
      </c>
      <c r="G32" s="18" t="s">
        <v>45</v>
      </c>
      <c r="H32" s="120">
        <v>0</v>
      </c>
      <c r="I32" s="120">
        <v>0</v>
      </c>
      <c r="J32" s="120">
        <v>0</v>
      </c>
      <c r="K32" s="120" t="s">
        <v>103</v>
      </c>
      <c r="L32" s="120" t="s">
        <v>103</v>
      </c>
      <c r="M32" s="120">
        <v>0</v>
      </c>
      <c r="N32" s="121">
        <v>0</v>
      </c>
    </row>
    <row r="33" spans="1:14" s="16" customFormat="1" ht="22.5" x14ac:dyDescent="0.2">
      <c r="A33" s="167" t="s">
        <v>40</v>
      </c>
      <c r="B33" s="167" t="s">
        <v>76</v>
      </c>
      <c r="C33" s="48" t="s">
        <v>83</v>
      </c>
      <c r="D33" s="34" t="s">
        <v>16</v>
      </c>
      <c r="E33" s="21">
        <v>6</v>
      </c>
      <c r="F33" s="21" t="s">
        <v>81</v>
      </c>
      <c r="G33" s="21" t="s">
        <v>59</v>
      </c>
      <c r="H33" s="72">
        <v>0</v>
      </c>
      <c r="I33" s="72">
        <v>0</v>
      </c>
      <c r="J33" s="72">
        <v>0</v>
      </c>
      <c r="K33" s="72" t="s">
        <v>103</v>
      </c>
      <c r="L33" s="72" t="s">
        <v>103</v>
      </c>
      <c r="M33" s="72">
        <v>0</v>
      </c>
      <c r="N33" s="73">
        <v>0</v>
      </c>
    </row>
    <row r="34" spans="1:14" s="16" customFormat="1" ht="33.75" x14ac:dyDescent="0.25">
      <c r="A34" s="167"/>
      <c r="B34" s="167"/>
      <c r="C34" s="48" t="s">
        <v>297</v>
      </c>
      <c r="D34" s="34" t="s">
        <v>16</v>
      </c>
      <c r="E34" s="122">
        <v>6</v>
      </c>
      <c r="F34" s="122" t="s">
        <v>81</v>
      </c>
      <c r="G34" s="122" t="s">
        <v>45</v>
      </c>
      <c r="H34" s="123">
        <v>0</v>
      </c>
      <c r="I34" s="123">
        <v>0</v>
      </c>
      <c r="J34" s="123">
        <v>0</v>
      </c>
      <c r="K34" s="123" t="s">
        <v>103</v>
      </c>
      <c r="L34" s="123" t="s">
        <v>103</v>
      </c>
      <c r="M34" s="123">
        <v>0</v>
      </c>
      <c r="N34" s="79">
        <v>0</v>
      </c>
    </row>
    <row r="35" spans="1:14" s="16" customFormat="1" ht="22.5" x14ac:dyDescent="0.2">
      <c r="A35" s="167"/>
      <c r="B35" s="167"/>
      <c r="C35" s="48" t="s">
        <v>49</v>
      </c>
      <c r="D35" s="34" t="s">
        <v>6</v>
      </c>
      <c r="E35" s="22">
        <v>2</v>
      </c>
      <c r="F35" s="22">
        <v>3</v>
      </c>
      <c r="G35" s="22" t="s">
        <v>10</v>
      </c>
      <c r="H35" s="72">
        <v>0</v>
      </c>
      <c r="I35" s="72">
        <v>0</v>
      </c>
      <c r="J35" s="72">
        <v>0</v>
      </c>
      <c r="K35" s="72">
        <v>0</v>
      </c>
      <c r="L35" s="72">
        <v>0</v>
      </c>
      <c r="M35" s="72" t="s">
        <v>103</v>
      </c>
      <c r="N35" s="72">
        <v>0</v>
      </c>
    </row>
    <row r="36" spans="1:14" s="16" customFormat="1" ht="22.5" x14ac:dyDescent="0.2">
      <c r="A36" s="167"/>
      <c r="B36" s="167"/>
      <c r="C36" s="48" t="s">
        <v>50</v>
      </c>
      <c r="D36" s="34" t="s">
        <v>4</v>
      </c>
      <c r="E36" s="22">
        <v>4</v>
      </c>
      <c r="F36" s="22" t="s">
        <v>60</v>
      </c>
      <c r="G36" s="22" t="s">
        <v>61</v>
      </c>
      <c r="H36" s="134">
        <v>0</v>
      </c>
      <c r="I36" s="134">
        <v>0</v>
      </c>
      <c r="J36" s="134">
        <v>0</v>
      </c>
      <c r="K36" s="134">
        <v>0</v>
      </c>
      <c r="L36" s="134">
        <v>0</v>
      </c>
      <c r="M36" s="72" t="s">
        <v>103</v>
      </c>
      <c r="N36" s="72">
        <v>0</v>
      </c>
    </row>
    <row r="37" spans="1:14" s="16" customFormat="1" ht="22.5" x14ac:dyDescent="0.2">
      <c r="A37" s="167"/>
      <c r="B37" s="168" t="s">
        <v>77</v>
      </c>
      <c r="C37" s="48" t="s">
        <v>51</v>
      </c>
      <c r="D37" s="34" t="s">
        <v>16</v>
      </c>
      <c r="E37" s="21">
        <v>6</v>
      </c>
      <c r="F37" s="21" t="s">
        <v>81</v>
      </c>
      <c r="G37" s="21" t="s">
        <v>45</v>
      </c>
      <c r="H37" s="72">
        <v>0</v>
      </c>
      <c r="I37" s="72">
        <v>0</v>
      </c>
      <c r="J37" s="72">
        <v>0</v>
      </c>
      <c r="K37" s="72" t="s">
        <v>103</v>
      </c>
      <c r="L37" s="72" t="s">
        <v>103</v>
      </c>
      <c r="M37" s="72">
        <v>0</v>
      </c>
      <c r="N37" s="73">
        <v>0</v>
      </c>
    </row>
    <row r="38" spans="1:14" s="16" customFormat="1" ht="11.25" x14ac:dyDescent="0.2">
      <c r="A38" s="167"/>
      <c r="B38" s="169"/>
      <c r="C38" s="48" t="s">
        <v>52</v>
      </c>
      <c r="D38" s="34" t="s">
        <v>16</v>
      </c>
      <c r="E38" s="21">
        <v>6</v>
      </c>
      <c r="F38" s="21" t="s">
        <v>81</v>
      </c>
      <c r="G38" s="21" t="s">
        <v>45</v>
      </c>
      <c r="H38" s="72">
        <v>0</v>
      </c>
      <c r="I38" s="72">
        <v>0</v>
      </c>
      <c r="J38" s="72">
        <v>0</v>
      </c>
      <c r="K38" s="72" t="s">
        <v>103</v>
      </c>
      <c r="L38" s="72" t="s">
        <v>103</v>
      </c>
      <c r="M38" s="72">
        <v>0</v>
      </c>
      <c r="N38" s="73">
        <v>0</v>
      </c>
    </row>
    <row r="39" spans="1:14" s="16" customFormat="1" ht="11.25" x14ac:dyDescent="0.2">
      <c r="A39" s="167"/>
      <c r="B39" s="168" t="s">
        <v>78</v>
      </c>
      <c r="C39" s="48" t="s">
        <v>53</v>
      </c>
      <c r="D39" s="34" t="s">
        <v>16</v>
      </c>
      <c r="E39" s="21">
        <v>6</v>
      </c>
      <c r="F39" s="21" t="s">
        <v>81</v>
      </c>
      <c r="G39" s="21" t="s">
        <v>45</v>
      </c>
      <c r="H39" s="72">
        <v>0</v>
      </c>
      <c r="I39" s="72">
        <v>0</v>
      </c>
      <c r="J39" s="72">
        <v>0</v>
      </c>
      <c r="K39" s="72" t="s">
        <v>103</v>
      </c>
      <c r="L39" s="72" t="s">
        <v>103</v>
      </c>
      <c r="M39" s="72">
        <v>0</v>
      </c>
      <c r="N39" s="73">
        <v>0</v>
      </c>
    </row>
    <row r="40" spans="1:14" s="16" customFormat="1" ht="22.5" x14ac:dyDescent="0.2">
      <c r="A40" s="167"/>
      <c r="B40" s="170"/>
      <c r="C40" s="48" t="s">
        <v>54</v>
      </c>
      <c r="D40" s="34" t="s">
        <v>16</v>
      </c>
      <c r="E40" s="21">
        <v>6</v>
      </c>
      <c r="F40" s="21" t="s">
        <v>81</v>
      </c>
      <c r="G40" s="21" t="s">
        <v>45</v>
      </c>
      <c r="H40" s="72">
        <v>0</v>
      </c>
      <c r="I40" s="72">
        <v>0</v>
      </c>
      <c r="J40" s="72">
        <v>0</v>
      </c>
      <c r="K40" s="72" t="s">
        <v>103</v>
      </c>
      <c r="L40" s="72" t="s">
        <v>103</v>
      </c>
      <c r="M40" s="72">
        <v>0</v>
      </c>
      <c r="N40" s="73">
        <v>0</v>
      </c>
    </row>
    <row r="41" spans="1:14" s="16" customFormat="1" ht="22.5" x14ac:dyDescent="0.2">
      <c r="A41" s="167"/>
      <c r="B41" s="171"/>
      <c r="C41" s="48" t="s">
        <v>55</v>
      </c>
      <c r="D41" s="34" t="s">
        <v>16</v>
      </c>
      <c r="E41" s="21">
        <v>6</v>
      </c>
      <c r="F41" s="21" t="s">
        <v>81</v>
      </c>
      <c r="G41" s="21" t="s">
        <v>45</v>
      </c>
      <c r="H41" s="72">
        <v>0</v>
      </c>
      <c r="I41" s="72">
        <v>0</v>
      </c>
      <c r="J41" s="72">
        <v>0</v>
      </c>
      <c r="K41" s="72" t="s">
        <v>103</v>
      </c>
      <c r="L41" s="72" t="s">
        <v>103</v>
      </c>
      <c r="M41" s="72">
        <v>0</v>
      </c>
      <c r="N41" s="73">
        <v>0</v>
      </c>
    </row>
    <row r="42" spans="1:14" s="16" customFormat="1" ht="11.25" customHeight="1" x14ac:dyDescent="0.2">
      <c r="A42" s="167"/>
      <c r="B42" s="172"/>
      <c r="C42" s="48" t="s">
        <v>56</v>
      </c>
      <c r="D42" s="23" t="s">
        <v>16</v>
      </c>
      <c r="E42" s="21">
        <v>6</v>
      </c>
      <c r="F42" s="21" t="s">
        <v>81</v>
      </c>
      <c r="G42" s="21" t="s">
        <v>45</v>
      </c>
      <c r="H42" s="72">
        <v>0</v>
      </c>
      <c r="I42" s="72">
        <v>0</v>
      </c>
      <c r="J42" s="72">
        <v>0</v>
      </c>
      <c r="K42" s="72" t="s">
        <v>103</v>
      </c>
      <c r="L42" s="72" t="s">
        <v>103</v>
      </c>
      <c r="M42" s="72">
        <v>0</v>
      </c>
      <c r="N42" s="73">
        <v>0</v>
      </c>
    </row>
    <row r="43" spans="1:14" s="16" customFormat="1" ht="22.5" x14ac:dyDescent="0.2">
      <c r="A43" s="167"/>
      <c r="B43" s="167" t="s">
        <v>79</v>
      </c>
      <c r="C43" s="28" t="s">
        <v>57</v>
      </c>
      <c r="D43" s="29" t="s">
        <v>4</v>
      </c>
      <c r="E43" s="22">
        <v>4</v>
      </c>
      <c r="F43" s="22" t="s">
        <v>60</v>
      </c>
      <c r="G43" s="22" t="s">
        <v>61</v>
      </c>
      <c r="H43" s="134">
        <v>0</v>
      </c>
      <c r="I43" s="134">
        <v>0</v>
      </c>
      <c r="J43" s="134">
        <v>0</v>
      </c>
      <c r="K43" s="134">
        <v>0</v>
      </c>
      <c r="L43" s="134">
        <v>0</v>
      </c>
      <c r="M43" s="72" t="s">
        <v>103</v>
      </c>
      <c r="N43" s="72">
        <v>0</v>
      </c>
    </row>
    <row r="44" spans="1:14" s="16" customFormat="1" ht="22.5" x14ac:dyDescent="0.2">
      <c r="A44" s="167"/>
      <c r="B44" s="167"/>
      <c r="C44" s="28" t="s">
        <v>35</v>
      </c>
      <c r="D44" s="29" t="s">
        <v>6</v>
      </c>
      <c r="E44" s="22">
        <v>2</v>
      </c>
      <c r="F44" s="22">
        <v>3</v>
      </c>
      <c r="G44" s="22" t="s">
        <v>10</v>
      </c>
      <c r="H44" s="72">
        <v>0</v>
      </c>
      <c r="I44" s="72">
        <v>0</v>
      </c>
      <c r="J44" s="72">
        <v>0</v>
      </c>
      <c r="K44" s="72">
        <v>0</v>
      </c>
      <c r="L44" s="72">
        <v>0</v>
      </c>
      <c r="M44" s="72" t="s">
        <v>103</v>
      </c>
      <c r="N44" s="72">
        <v>0</v>
      </c>
    </row>
    <row r="45" spans="1:14" s="16" customFormat="1" ht="22.5" x14ac:dyDescent="0.2">
      <c r="A45" s="167"/>
      <c r="B45" s="167"/>
      <c r="C45" s="28" t="s">
        <v>36</v>
      </c>
      <c r="D45" s="29" t="s">
        <v>6</v>
      </c>
      <c r="E45" s="22">
        <v>2</v>
      </c>
      <c r="F45" s="22">
        <v>3</v>
      </c>
      <c r="G45" s="22" t="s">
        <v>10</v>
      </c>
      <c r="H45" s="72">
        <v>0</v>
      </c>
      <c r="I45" s="72">
        <v>0</v>
      </c>
      <c r="J45" s="72">
        <v>0</v>
      </c>
      <c r="K45" s="72">
        <v>0</v>
      </c>
      <c r="L45" s="72">
        <v>0</v>
      </c>
      <c r="M45" s="72" t="s">
        <v>103</v>
      </c>
      <c r="N45" s="72">
        <v>0</v>
      </c>
    </row>
    <row r="46" spans="1:14" s="16" customFormat="1" ht="22.5" x14ac:dyDescent="0.2">
      <c r="A46" s="167"/>
      <c r="B46" s="167"/>
      <c r="C46" s="28" t="s">
        <v>37</v>
      </c>
      <c r="D46" s="29" t="s">
        <v>4</v>
      </c>
      <c r="E46" s="22">
        <v>4</v>
      </c>
      <c r="F46" s="22" t="s">
        <v>60</v>
      </c>
      <c r="G46" s="22" t="s">
        <v>61</v>
      </c>
      <c r="H46" s="134">
        <v>0</v>
      </c>
      <c r="I46" s="134">
        <v>0</v>
      </c>
      <c r="J46" s="134">
        <v>0</v>
      </c>
      <c r="K46" s="134">
        <v>0</v>
      </c>
      <c r="L46" s="134">
        <v>0</v>
      </c>
      <c r="M46" s="72" t="s">
        <v>103</v>
      </c>
      <c r="N46" s="72">
        <v>0</v>
      </c>
    </row>
    <row r="47" spans="1:14" s="16" customFormat="1" ht="22.5" x14ac:dyDescent="0.2">
      <c r="A47" s="167"/>
      <c r="B47" s="167"/>
      <c r="C47" s="28" t="s">
        <v>38</v>
      </c>
      <c r="D47" s="29" t="s">
        <v>6</v>
      </c>
      <c r="E47" s="22">
        <v>2</v>
      </c>
      <c r="F47" s="22">
        <v>3</v>
      </c>
      <c r="G47" s="22" t="s">
        <v>10</v>
      </c>
      <c r="H47" s="72">
        <v>0</v>
      </c>
      <c r="I47" s="72">
        <v>0</v>
      </c>
      <c r="J47" s="72">
        <v>0</v>
      </c>
      <c r="K47" s="72">
        <v>0</v>
      </c>
      <c r="L47" s="72">
        <v>0</v>
      </c>
      <c r="M47" s="72" t="s">
        <v>103</v>
      </c>
      <c r="N47" s="72">
        <v>0</v>
      </c>
    </row>
    <row r="48" spans="1:14" s="16" customFormat="1" ht="22.5" x14ac:dyDescent="0.2">
      <c r="A48" s="30" t="s">
        <v>42</v>
      </c>
      <c r="B48" s="30" t="s">
        <v>80</v>
      </c>
      <c r="C48" s="31" t="s">
        <v>58</v>
      </c>
      <c r="D48" s="30" t="s">
        <v>4</v>
      </c>
      <c r="E48" s="41">
        <v>4</v>
      </c>
      <c r="F48" s="41" t="s">
        <v>60</v>
      </c>
      <c r="G48" s="41" t="s">
        <v>61</v>
      </c>
      <c r="H48" s="134">
        <v>0</v>
      </c>
      <c r="I48" s="134">
        <v>0</v>
      </c>
      <c r="J48" s="134">
        <v>0</v>
      </c>
      <c r="K48" s="134">
        <v>0</v>
      </c>
      <c r="L48" s="134">
        <v>0</v>
      </c>
      <c r="M48" s="75" t="s">
        <v>103</v>
      </c>
      <c r="N48" s="75">
        <v>0</v>
      </c>
    </row>
    <row r="49" spans="1:14" s="16" customFormat="1" ht="11.25" x14ac:dyDescent="0.25">
      <c r="A49" s="32"/>
      <c r="B49" s="32"/>
      <c r="C49" s="32"/>
      <c r="D49" s="32"/>
      <c r="E49" s="32"/>
      <c r="F49" s="32"/>
      <c r="G49" s="32"/>
      <c r="H49" s="74"/>
      <c r="I49" s="74"/>
      <c r="J49" s="74"/>
      <c r="K49" s="74"/>
      <c r="L49" s="74"/>
      <c r="M49" s="74"/>
      <c r="N49" s="74"/>
    </row>
    <row r="50" spans="1:14" s="16" customFormat="1" ht="11.25" x14ac:dyDescent="0.25">
      <c r="A50" s="33" t="s">
        <v>12</v>
      </c>
      <c r="B50" s="32"/>
      <c r="C50" s="32"/>
      <c r="D50" s="32"/>
      <c r="E50" s="32"/>
      <c r="F50" s="32"/>
      <c r="G50" s="32"/>
      <c r="H50" s="74"/>
      <c r="I50" s="74"/>
      <c r="J50" s="74"/>
      <c r="K50" s="74"/>
      <c r="L50" s="74"/>
      <c r="M50" s="74"/>
      <c r="N50" s="74"/>
    </row>
    <row r="51" spans="1:14" s="43" customFormat="1" ht="11.25" customHeight="1" x14ac:dyDescent="0.25">
      <c r="A51" s="161" t="s">
        <v>32</v>
      </c>
      <c r="B51" s="161" t="s">
        <v>33</v>
      </c>
      <c r="C51" s="158" t="s">
        <v>66</v>
      </c>
      <c r="D51" s="161" t="s">
        <v>1</v>
      </c>
      <c r="E51" s="161"/>
      <c r="F51" s="161"/>
      <c r="G51" s="161"/>
      <c r="H51" s="162" t="s">
        <v>293</v>
      </c>
      <c r="I51" s="163"/>
      <c r="J51" s="163"/>
      <c r="K51" s="163"/>
      <c r="L51" s="163"/>
      <c r="M51" s="164"/>
      <c r="N51" s="173" t="s">
        <v>34</v>
      </c>
    </row>
    <row r="52" spans="1:14" s="43" customFormat="1" ht="11.25" customHeight="1" x14ac:dyDescent="0.25">
      <c r="A52" s="161"/>
      <c r="B52" s="161"/>
      <c r="C52" s="159"/>
      <c r="D52" s="161" t="s">
        <v>0</v>
      </c>
      <c r="E52" s="161" t="s">
        <v>67</v>
      </c>
      <c r="F52" s="161" t="s">
        <v>64</v>
      </c>
      <c r="G52" s="161" t="s">
        <v>65</v>
      </c>
      <c r="H52" s="165" t="s">
        <v>68</v>
      </c>
      <c r="I52" s="163" t="s">
        <v>82</v>
      </c>
      <c r="J52" s="164"/>
      <c r="K52" s="165" t="s">
        <v>2</v>
      </c>
      <c r="L52" s="165"/>
      <c r="M52" s="165"/>
      <c r="N52" s="174"/>
    </row>
    <row r="53" spans="1:14" s="43" customFormat="1" ht="45" customHeight="1" x14ac:dyDescent="0.25">
      <c r="A53" s="161"/>
      <c r="B53" s="161"/>
      <c r="C53" s="160"/>
      <c r="D53" s="161"/>
      <c r="E53" s="161"/>
      <c r="F53" s="161"/>
      <c r="G53" s="161"/>
      <c r="H53" s="165"/>
      <c r="I53" s="69" t="s">
        <v>69</v>
      </c>
      <c r="J53" s="70" t="s">
        <v>70</v>
      </c>
      <c r="K53" s="70" t="s">
        <v>71</v>
      </c>
      <c r="L53" s="105" t="s">
        <v>72</v>
      </c>
      <c r="M53" s="108" t="s">
        <v>294</v>
      </c>
      <c r="N53" s="175"/>
    </row>
    <row r="54" spans="1:14" s="16" customFormat="1" ht="11.25" x14ac:dyDescent="0.2">
      <c r="A54" s="166" t="s">
        <v>39</v>
      </c>
      <c r="B54" s="166" t="s">
        <v>74</v>
      </c>
      <c r="C54" s="24" t="s">
        <v>46</v>
      </c>
      <c r="D54" s="25" t="s">
        <v>4</v>
      </c>
      <c r="E54" s="20">
        <v>4</v>
      </c>
      <c r="F54" s="20" t="s">
        <v>60</v>
      </c>
      <c r="G54" s="20" t="s">
        <v>61</v>
      </c>
      <c r="H54" s="134">
        <v>0</v>
      </c>
      <c r="I54" s="134">
        <v>0</v>
      </c>
      <c r="J54" s="134">
        <v>0</v>
      </c>
      <c r="K54" s="134">
        <v>0</v>
      </c>
      <c r="L54" s="134">
        <v>0</v>
      </c>
      <c r="M54" s="71" t="s">
        <v>103</v>
      </c>
      <c r="N54" s="71">
        <v>0</v>
      </c>
    </row>
    <row r="55" spans="1:14" s="16" customFormat="1" ht="22.5" x14ac:dyDescent="0.2">
      <c r="A55" s="166"/>
      <c r="B55" s="166"/>
      <c r="C55" s="24" t="s">
        <v>47</v>
      </c>
      <c r="D55" s="25" t="s">
        <v>8</v>
      </c>
      <c r="E55" s="20">
        <v>4</v>
      </c>
      <c r="F55" s="20">
        <v>1</v>
      </c>
      <c r="G55" s="20" t="s">
        <v>9</v>
      </c>
      <c r="H55" s="110">
        <v>0</v>
      </c>
      <c r="I55" s="110">
        <v>0</v>
      </c>
      <c r="J55" s="110">
        <v>0</v>
      </c>
      <c r="K55" s="110">
        <v>0</v>
      </c>
      <c r="L55" s="110">
        <v>0</v>
      </c>
      <c r="M55" s="71" t="s">
        <v>103</v>
      </c>
      <c r="N55" s="71">
        <v>0</v>
      </c>
    </row>
    <row r="56" spans="1:14" s="16" customFormat="1" ht="11.25" x14ac:dyDescent="0.2">
      <c r="A56" s="26" t="s">
        <v>41</v>
      </c>
      <c r="B56" s="26" t="s">
        <v>75</v>
      </c>
      <c r="C56" s="27" t="s">
        <v>48</v>
      </c>
      <c r="D56" s="26" t="s">
        <v>16</v>
      </c>
      <c r="E56" s="18">
        <v>6</v>
      </c>
      <c r="F56" s="18" t="s">
        <v>81</v>
      </c>
      <c r="G56" s="18" t="s">
        <v>45</v>
      </c>
      <c r="H56" s="120">
        <v>0</v>
      </c>
      <c r="I56" s="120">
        <v>0</v>
      </c>
      <c r="J56" s="120">
        <v>0</v>
      </c>
      <c r="K56" s="120" t="s">
        <v>103</v>
      </c>
      <c r="L56" s="120" t="s">
        <v>103</v>
      </c>
      <c r="M56" s="120">
        <v>0</v>
      </c>
      <c r="N56" s="121">
        <v>0</v>
      </c>
    </row>
    <row r="57" spans="1:14" s="16" customFormat="1" ht="22.5" x14ac:dyDescent="0.2">
      <c r="A57" s="167" t="s">
        <v>40</v>
      </c>
      <c r="B57" s="167" t="s">
        <v>76</v>
      </c>
      <c r="C57" s="48" t="s">
        <v>83</v>
      </c>
      <c r="D57" s="34" t="s">
        <v>16</v>
      </c>
      <c r="E57" s="21">
        <v>6</v>
      </c>
      <c r="F57" s="21" t="s">
        <v>81</v>
      </c>
      <c r="G57" s="21" t="s">
        <v>59</v>
      </c>
      <c r="H57" s="72">
        <v>0</v>
      </c>
      <c r="I57" s="72">
        <v>0</v>
      </c>
      <c r="J57" s="72">
        <v>0</v>
      </c>
      <c r="K57" s="72" t="s">
        <v>103</v>
      </c>
      <c r="L57" s="72" t="s">
        <v>103</v>
      </c>
      <c r="M57" s="72">
        <v>0</v>
      </c>
      <c r="N57" s="73">
        <v>0</v>
      </c>
    </row>
    <row r="58" spans="1:14" s="16" customFormat="1" ht="33.75" x14ac:dyDescent="0.25">
      <c r="A58" s="167"/>
      <c r="B58" s="167"/>
      <c r="C58" s="48" t="s">
        <v>297</v>
      </c>
      <c r="D58" s="34" t="s">
        <v>16</v>
      </c>
      <c r="E58" s="122">
        <v>6</v>
      </c>
      <c r="F58" s="122" t="s">
        <v>81</v>
      </c>
      <c r="G58" s="122" t="s">
        <v>45</v>
      </c>
      <c r="H58" s="123">
        <v>0</v>
      </c>
      <c r="I58" s="123">
        <v>0</v>
      </c>
      <c r="J58" s="123">
        <v>0</v>
      </c>
      <c r="K58" s="123" t="s">
        <v>103</v>
      </c>
      <c r="L58" s="123" t="s">
        <v>103</v>
      </c>
      <c r="M58" s="123">
        <v>0</v>
      </c>
      <c r="N58" s="79">
        <v>0</v>
      </c>
    </row>
    <row r="59" spans="1:14" s="16" customFormat="1" ht="22.5" x14ac:dyDescent="0.2">
      <c r="A59" s="167"/>
      <c r="B59" s="167"/>
      <c r="C59" s="48" t="s">
        <v>49</v>
      </c>
      <c r="D59" s="34" t="s">
        <v>6</v>
      </c>
      <c r="E59" s="22">
        <v>2</v>
      </c>
      <c r="F59" s="22">
        <v>3</v>
      </c>
      <c r="G59" s="22" t="s">
        <v>10</v>
      </c>
      <c r="H59" s="72">
        <v>0</v>
      </c>
      <c r="I59" s="72">
        <v>0</v>
      </c>
      <c r="J59" s="72">
        <v>0</v>
      </c>
      <c r="K59" s="72">
        <v>0</v>
      </c>
      <c r="L59" s="72">
        <v>0</v>
      </c>
      <c r="M59" s="72" t="s">
        <v>103</v>
      </c>
      <c r="N59" s="72">
        <v>0</v>
      </c>
    </row>
    <row r="60" spans="1:14" s="15" customFormat="1" ht="22.5" x14ac:dyDescent="0.2">
      <c r="A60" s="167"/>
      <c r="B60" s="167"/>
      <c r="C60" s="48" t="s">
        <v>50</v>
      </c>
      <c r="D60" s="34" t="s">
        <v>4</v>
      </c>
      <c r="E60" s="22">
        <v>4</v>
      </c>
      <c r="F60" s="22" t="s">
        <v>60</v>
      </c>
      <c r="G60" s="22" t="s">
        <v>61</v>
      </c>
      <c r="H60" s="134">
        <v>0</v>
      </c>
      <c r="I60" s="134">
        <v>0</v>
      </c>
      <c r="J60" s="134">
        <v>0</v>
      </c>
      <c r="K60" s="134">
        <v>0</v>
      </c>
      <c r="L60" s="134">
        <v>0</v>
      </c>
      <c r="M60" s="72" t="s">
        <v>103</v>
      </c>
      <c r="N60" s="72">
        <v>0</v>
      </c>
    </row>
    <row r="61" spans="1:14" s="15" customFormat="1" ht="22.5" x14ac:dyDescent="0.2">
      <c r="A61" s="167"/>
      <c r="B61" s="168" t="s">
        <v>77</v>
      </c>
      <c r="C61" s="48" t="s">
        <v>51</v>
      </c>
      <c r="D61" s="34" t="s">
        <v>16</v>
      </c>
      <c r="E61" s="21">
        <v>6</v>
      </c>
      <c r="F61" s="21" t="s">
        <v>81</v>
      </c>
      <c r="G61" s="21" t="s">
        <v>45</v>
      </c>
      <c r="H61" s="72">
        <v>0</v>
      </c>
      <c r="I61" s="72">
        <v>0</v>
      </c>
      <c r="J61" s="72">
        <v>0</v>
      </c>
      <c r="K61" s="72" t="s">
        <v>103</v>
      </c>
      <c r="L61" s="72" t="s">
        <v>103</v>
      </c>
      <c r="M61" s="72">
        <v>0</v>
      </c>
      <c r="N61" s="73">
        <v>0</v>
      </c>
    </row>
    <row r="62" spans="1:14" s="15" customFormat="1" ht="11.25" x14ac:dyDescent="0.2">
      <c r="A62" s="167"/>
      <c r="B62" s="169"/>
      <c r="C62" s="48" t="s">
        <v>52</v>
      </c>
      <c r="D62" s="34" t="s">
        <v>16</v>
      </c>
      <c r="E62" s="21">
        <v>6</v>
      </c>
      <c r="F62" s="21" t="s">
        <v>81</v>
      </c>
      <c r="G62" s="21" t="s">
        <v>45</v>
      </c>
      <c r="H62" s="72">
        <v>0</v>
      </c>
      <c r="I62" s="72">
        <v>0</v>
      </c>
      <c r="J62" s="72">
        <v>0</v>
      </c>
      <c r="K62" s="72" t="s">
        <v>103</v>
      </c>
      <c r="L62" s="72" t="s">
        <v>103</v>
      </c>
      <c r="M62" s="72">
        <v>0</v>
      </c>
      <c r="N62" s="73">
        <v>0</v>
      </c>
    </row>
    <row r="63" spans="1:14" s="15" customFormat="1" ht="11.25" x14ac:dyDescent="0.2">
      <c r="A63" s="167"/>
      <c r="B63" s="168" t="s">
        <v>78</v>
      </c>
      <c r="C63" s="48" t="s">
        <v>53</v>
      </c>
      <c r="D63" s="34" t="s">
        <v>16</v>
      </c>
      <c r="E63" s="21">
        <v>6</v>
      </c>
      <c r="F63" s="21" t="s">
        <v>81</v>
      </c>
      <c r="G63" s="21" t="s">
        <v>45</v>
      </c>
      <c r="H63" s="72">
        <v>0</v>
      </c>
      <c r="I63" s="72">
        <v>0</v>
      </c>
      <c r="J63" s="72">
        <v>0</v>
      </c>
      <c r="K63" s="72" t="s">
        <v>103</v>
      </c>
      <c r="L63" s="72" t="s">
        <v>103</v>
      </c>
      <c r="M63" s="72">
        <v>0</v>
      </c>
      <c r="N63" s="73">
        <v>0</v>
      </c>
    </row>
    <row r="64" spans="1:14" s="15" customFormat="1" ht="22.5" x14ac:dyDescent="0.2">
      <c r="A64" s="167"/>
      <c r="B64" s="170"/>
      <c r="C64" s="48" t="s">
        <v>54</v>
      </c>
      <c r="D64" s="34" t="s">
        <v>16</v>
      </c>
      <c r="E64" s="21">
        <v>6</v>
      </c>
      <c r="F64" s="21" t="s">
        <v>81</v>
      </c>
      <c r="G64" s="21" t="s">
        <v>45</v>
      </c>
      <c r="H64" s="72">
        <v>0</v>
      </c>
      <c r="I64" s="72">
        <v>0</v>
      </c>
      <c r="J64" s="72">
        <v>0</v>
      </c>
      <c r="K64" s="72" t="s">
        <v>103</v>
      </c>
      <c r="L64" s="72" t="s">
        <v>103</v>
      </c>
      <c r="M64" s="72">
        <v>0</v>
      </c>
      <c r="N64" s="73">
        <v>0</v>
      </c>
    </row>
    <row r="65" spans="1:14" s="15" customFormat="1" ht="22.5" x14ac:dyDescent="0.2">
      <c r="A65" s="167"/>
      <c r="B65" s="171"/>
      <c r="C65" s="48" t="s">
        <v>55</v>
      </c>
      <c r="D65" s="34" t="s">
        <v>16</v>
      </c>
      <c r="E65" s="21">
        <v>6</v>
      </c>
      <c r="F65" s="21" t="s">
        <v>81</v>
      </c>
      <c r="G65" s="21" t="s">
        <v>45</v>
      </c>
      <c r="H65" s="72">
        <v>0</v>
      </c>
      <c r="I65" s="72">
        <v>0</v>
      </c>
      <c r="J65" s="72">
        <v>0</v>
      </c>
      <c r="K65" s="72" t="s">
        <v>103</v>
      </c>
      <c r="L65" s="72" t="s">
        <v>103</v>
      </c>
      <c r="M65" s="72">
        <v>0</v>
      </c>
      <c r="N65" s="73">
        <v>0</v>
      </c>
    </row>
    <row r="66" spans="1:14" s="15" customFormat="1" ht="11.25" customHeight="1" x14ac:dyDescent="0.2">
      <c r="A66" s="167"/>
      <c r="B66" s="172"/>
      <c r="C66" s="48" t="s">
        <v>56</v>
      </c>
      <c r="D66" s="23" t="s">
        <v>16</v>
      </c>
      <c r="E66" s="21">
        <v>6</v>
      </c>
      <c r="F66" s="21" t="s">
        <v>81</v>
      </c>
      <c r="G66" s="21" t="s">
        <v>45</v>
      </c>
      <c r="H66" s="72">
        <v>0</v>
      </c>
      <c r="I66" s="72">
        <v>0</v>
      </c>
      <c r="J66" s="72">
        <v>0</v>
      </c>
      <c r="K66" s="72" t="s">
        <v>103</v>
      </c>
      <c r="L66" s="72" t="s">
        <v>103</v>
      </c>
      <c r="M66" s="72">
        <v>0</v>
      </c>
      <c r="N66" s="73">
        <v>0</v>
      </c>
    </row>
    <row r="67" spans="1:14" s="15" customFormat="1" ht="22.5" x14ac:dyDescent="0.2">
      <c r="A67" s="167"/>
      <c r="B67" s="167" t="s">
        <v>79</v>
      </c>
      <c r="C67" s="28" t="s">
        <v>57</v>
      </c>
      <c r="D67" s="29" t="s">
        <v>4</v>
      </c>
      <c r="E67" s="22">
        <v>4</v>
      </c>
      <c r="F67" s="22" t="s">
        <v>60</v>
      </c>
      <c r="G67" s="22" t="s">
        <v>61</v>
      </c>
      <c r="H67" s="134">
        <v>0</v>
      </c>
      <c r="I67" s="134">
        <v>0</v>
      </c>
      <c r="J67" s="134">
        <v>0</v>
      </c>
      <c r="K67" s="134">
        <v>0</v>
      </c>
      <c r="L67" s="134">
        <v>0</v>
      </c>
      <c r="M67" s="72" t="s">
        <v>103</v>
      </c>
      <c r="N67" s="72">
        <v>0</v>
      </c>
    </row>
    <row r="68" spans="1:14" s="15" customFormat="1" ht="22.5" x14ac:dyDescent="0.2">
      <c r="A68" s="167"/>
      <c r="B68" s="167"/>
      <c r="C68" s="28" t="s">
        <v>35</v>
      </c>
      <c r="D68" s="29" t="s">
        <v>6</v>
      </c>
      <c r="E68" s="22">
        <v>2</v>
      </c>
      <c r="F68" s="22">
        <v>3</v>
      </c>
      <c r="G68" s="22" t="s">
        <v>10</v>
      </c>
      <c r="H68" s="72">
        <v>0</v>
      </c>
      <c r="I68" s="72">
        <v>0</v>
      </c>
      <c r="J68" s="72">
        <v>0</v>
      </c>
      <c r="K68" s="72">
        <v>0</v>
      </c>
      <c r="L68" s="72">
        <v>0</v>
      </c>
      <c r="M68" s="72" t="s">
        <v>103</v>
      </c>
      <c r="N68" s="72">
        <v>0</v>
      </c>
    </row>
    <row r="69" spans="1:14" s="15" customFormat="1" ht="22.5" x14ac:dyDescent="0.2">
      <c r="A69" s="167"/>
      <c r="B69" s="167"/>
      <c r="C69" s="28" t="s">
        <v>36</v>
      </c>
      <c r="D69" s="29" t="s">
        <v>6</v>
      </c>
      <c r="E69" s="22">
        <v>2</v>
      </c>
      <c r="F69" s="22">
        <v>3</v>
      </c>
      <c r="G69" s="22" t="s">
        <v>10</v>
      </c>
      <c r="H69" s="72">
        <v>0</v>
      </c>
      <c r="I69" s="72">
        <v>0</v>
      </c>
      <c r="J69" s="72">
        <v>0</v>
      </c>
      <c r="K69" s="72">
        <v>0</v>
      </c>
      <c r="L69" s="72">
        <v>0</v>
      </c>
      <c r="M69" s="72" t="s">
        <v>103</v>
      </c>
      <c r="N69" s="72">
        <v>0</v>
      </c>
    </row>
    <row r="70" spans="1:14" s="15" customFormat="1" ht="22.5" x14ac:dyDescent="0.2">
      <c r="A70" s="167"/>
      <c r="B70" s="167"/>
      <c r="C70" s="28" t="s">
        <v>37</v>
      </c>
      <c r="D70" s="29" t="s">
        <v>4</v>
      </c>
      <c r="E70" s="22">
        <v>4</v>
      </c>
      <c r="F70" s="22" t="s">
        <v>60</v>
      </c>
      <c r="G70" s="22" t="s">
        <v>61</v>
      </c>
      <c r="H70" s="134">
        <v>0</v>
      </c>
      <c r="I70" s="134">
        <v>0</v>
      </c>
      <c r="J70" s="134">
        <v>0</v>
      </c>
      <c r="K70" s="134">
        <v>0</v>
      </c>
      <c r="L70" s="134">
        <v>0</v>
      </c>
      <c r="M70" s="72" t="s">
        <v>103</v>
      </c>
      <c r="N70" s="72">
        <v>0</v>
      </c>
    </row>
    <row r="71" spans="1:14" s="15" customFormat="1" ht="22.5" x14ac:dyDescent="0.2">
      <c r="A71" s="167"/>
      <c r="B71" s="167"/>
      <c r="C71" s="28" t="s">
        <v>38</v>
      </c>
      <c r="D71" s="29" t="s">
        <v>6</v>
      </c>
      <c r="E71" s="22">
        <v>2</v>
      </c>
      <c r="F71" s="22">
        <v>3</v>
      </c>
      <c r="G71" s="22" t="s">
        <v>10</v>
      </c>
      <c r="H71" s="72">
        <v>0</v>
      </c>
      <c r="I71" s="72">
        <v>0</v>
      </c>
      <c r="J71" s="72">
        <v>0</v>
      </c>
      <c r="K71" s="72">
        <v>0</v>
      </c>
      <c r="L71" s="72">
        <v>0</v>
      </c>
      <c r="M71" s="72" t="s">
        <v>103</v>
      </c>
      <c r="N71" s="72">
        <v>0</v>
      </c>
    </row>
    <row r="72" spans="1:14" s="15" customFormat="1" ht="22.5" x14ac:dyDescent="0.2">
      <c r="A72" s="30" t="s">
        <v>42</v>
      </c>
      <c r="B72" s="30" t="s">
        <v>80</v>
      </c>
      <c r="C72" s="31" t="s">
        <v>58</v>
      </c>
      <c r="D72" s="30" t="s">
        <v>4</v>
      </c>
      <c r="E72" s="41">
        <v>4</v>
      </c>
      <c r="F72" s="41" t="s">
        <v>60</v>
      </c>
      <c r="G72" s="41" t="s">
        <v>61</v>
      </c>
      <c r="H72" s="134">
        <v>0</v>
      </c>
      <c r="I72" s="134">
        <v>0</v>
      </c>
      <c r="J72" s="134">
        <v>0</v>
      </c>
      <c r="K72" s="134">
        <v>0</v>
      </c>
      <c r="L72" s="134">
        <v>0</v>
      </c>
      <c r="M72" s="75" t="s">
        <v>103</v>
      </c>
      <c r="N72" s="75">
        <v>0</v>
      </c>
    </row>
    <row r="73" spans="1:14" s="15" customFormat="1" ht="11.25" x14ac:dyDescent="0.2">
      <c r="A73" s="35"/>
      <c r="B73" s="35"/>
      <c r="C73" s="35"/>
      <c r="D73" s="35"/>
      <c r="E73" s="35"/>
      <c r="F73" s="35"/>
      <c r="G73" s="35"/>
      <c r="H73" s="76"/>
      <c r="I73" s="76"/>
      <c r="J73" s="76"/>
      <c r="K73" s="76"/>
      <c r="L73" s="76"/>
      <c r="M73" s="76"/>
      <c r="N73" s="76"/>
    </row>
    <row r="74" spans="1:14" x14ac:dyDescent="0.25">
      <c r="A74" s="46" t="s">
        <v>13</v>
      </c>
      <c r="B74" s="13"/>
      <c r="C74" s="13"/>
      <c r="D74" s="13"/>
      <c r="E74" s="13"/>
      <c r="F74" s="13"/>
      <c r="G74" s="13"/>
      <c r="H74" s="19"/>
      <c r="I74" s="19"/>
      <c r="J74" s="19"/>
      <c r="K74" s="19"/>
      <c r="L74" s="19"/>
      <c r="M74" s="19"/>
      <c r="N74" s="19"/>
    </row>
    <row r="75" spans="1:14" s="42" customFormat="1" ht="15" customHeight="1" x14ac:dyDescent="0.25">
      <c r="A75" s="161" t="s">
        <v>32</v>
      </c>
      <c r="B75" s="161" t="s">
        <v>33</v>
      </c>
      <c r="C75" s="158" t="s">
        <v>66</v>
      </c>
      <c r="D75" s="161" t="s">
        <v>1</v>
      </c>
      <c r="E75" s="161"/>
      <c r="F75" s="161"/>
      <c r="G75" s="161"/>
      <c r="H75" s="162" t="s">
        <v>293</v>
      </c>
      <c r="I75" s="163"/>
      <c r="J75" s="163"/>
      <c r="K75" s="163"/>
      <c r="L75" s="163"/>
      <c r="M75" s="164"/>
      <c r="N75" s="173" t="s">
        <v>34</v>
      </c>
    </row>
    <row r="76" spans="1:14" s="42" customFormat="1" ht="15" customHeight="1" x14ac:dyDescent="0.25">
      <c r="A76" s="161"/>
      <c r="B76" s="161"/>
      <c r="C76" s="159"/>
      <c r="D76" s="161" t="s">
        <v>0</v>
      </c>
      <c r="E76" s="161" t="s">
        <v>67</v>
      </c>
      <c r="F76" s="161" t="s">
        <v>64</v>
      </c>
      <c r="G76" s="161" t="s">
        <v>65</v>
      </c>
      <c r="H76" s="165" t="s">
        <v>68</v>
      </c>
      <c r="I76" s="163" t="s">
        <v>82</v>
      </c>
      <c r="J76" s="164"/>
      <c r="K76" s="165" t="s">
        <v>2</v>
      </c>
      <c r="L76" s="165"/>
      <c r="M76" s="165"/>
      <c r="N76" s="174"/>
    </row>
    <row r="77" spans="1:14" s="42" customFormat="1" ht="45" customHeight="1" x14ac:dyDescent="0.25">
      <c r="A77" s="161"/>
      <c r="B77" s="161"/>
      <c r="C77" s="160"/>
      <c r="D77" s="161"/>
      <c r="E77" s="161"/>
      <c r="F77" s="161"/>
      <c r="G77" s="161"/>
      <c r="H77" s="165"/>
      <c r="I77" s="69" t="s">
        <v>69</v>
      </c>
      <c r="J77" s="70" t="s">
        <v>70</v>
      </c>
      <c r="K77" s="70" t="s">
        <v>71</v>
      </c>
      <c r="L77" s="105" t="s">
        <v>72</v>
      </c>
      <c r="M77" s="108" t="s">
        <v>294</v>
      </c>
      <c r="N77" s="175"/>
    </row>
    <row r="78" spans="1:14" x14ac:dyDescent="0.25">
      <c r="A78" s="166" t="s">
        <v>39</v>
      </c>
      <c r="B78" s="166" t="s">
        <v>74</v>
      </c>
      <c r="C78" s="24" t="s">
        <v>46</v>
      </c>
      <c r="D78" s="25" t="s">
        <v>4</v>
      </c>
      <c r="E78" s="20">
        <v>4</v>
      </c>
      <c r="F78" s="20" t="s">
        <v>60</v>
      </c>
      <c r="G78" s="20" t="s">
        <v>61</v>
      </c>
      <c r="H78" s="134">
        <v>999867</v>
      </c>
      <c r="I78" s="134">
        <v>949873.65</v>
      </c>
      <c r="J78" s="134">
        <v>0</v>
      </c>
      <c r="K78" s="134">
        <f>H78-I78</f>
        <v>49993.349999999977</v>
      </c>
      <c r="L78" s="134">
        <v>0</v>
      </c>
      <c r="M78" s="71" t="s">
        <v>103</v>
      </c>
      <c r="N78" s="71">
        <v>0</v>
      </c>
    </row>
    <row r="79" spans="1:14" ht="22.5" x14ac:dyDescent="0.25">
      <c r="A79" s="166"/>
      <c r="B79" s="166"/>
      <c r="C79" s="24" t="s">
        <v>47</v>
      </c>
      <c r="D79" s="25" t="s">
        <v>8</v>
      </c>
      <c r="E79" s="20">
        <v>4</v>
      </c>
      <c r="F79" s="20">
        <v>1</v>
      </c>
      <c r="G79" s="20" t="s">
        <v>9</v>
      </c>
      <c r="H79" s="110">
        <v>0</v>
      </c>
      <c r="I79" s="110">
        <v>0</v>
      </c>
      <c r="J79" s="110">
        <v>0</v>
      </c>
      <c r="K79" s="110">
        <v>0</v>
      </c>
      <c r="L79" s="110">
        <v>0</v>
      </c>
      <c r="M79" s="71" t="s">
        <v>103</v>
      </c>
      <c r="N79" s="71">
        <v>0</v>
      </c>
    </row>
    <row r="80" spans="1:14" x14ac:dyDescent="0.25">
      <c r="A80" s="26" t="s">
        <v>41</v>
      </c>
      <c r="B80" s="26" t="s">
        <v>75</v>
      </c>
      <c r="C80" s="27" t="s">
        <v>48</v>
      </c>
      <c r="D80" s="26" t="s">
        <v>16</v>
      </c>
      <c r="E80" s="18">
        <v>6</v>
      </c>
      <c r="F80" s="18" t="s">
        <v>81</v>
      </c>
      <c r="G80" s="18" t="s">
        <v>45</v>
      </c>
      <c r="H80" s="120">
        <v>999969</v>
      </c>
      <c r="I80" s="120">
        <v>639980</v>
      </c>
      <c r="J80" s="120">
        <v>359989</v>
      </c>
      <c r="K80" s="120" t="s">
        <v>103</v>
      </c>
      <c r="L80" s="120" t="s">
        <v>103</v>
      </c>
      <c r="M80" s="120">
        <v>0</v>
      </c>
      <c r="N80" s="121">
        <v>0</v>
      </c>
    </row>
    <row r="81" spans="1:15" ht="22.5" x14ac:dyDescent="0.25">
      <c r="A81" s="167" t="s">
        <v>40</v>
      </c>
      <c r="B81" s="167" t="s">
        <v>76</v>
      </c>
      <c r="C81" s="48" t="s">
        <v>83</v>
      </c>
      <c r="D81" s="34" t="s">
        <v>16</v>
      </c>
      <c r="E81" s="21">
        <v>6</v>
      </c>
      <c r="F81" s="21" t="s">
        <v>81</v>
      </c>
      <c r="G81" s="21" t="s">
        <v>59</v>
      </c>
      <c r="H81" s="72">
        <v>755130</v>
      </c>
      <c r="I81" s="72">
        <v>434880</v>
      </c>
      <c r="J81" s="72">
        <v>244620</v>
      </c>
      <c r="K81" s="72" t="s">
        <v>103</v>
      </c>
      <c r="L81" s="72" t="s">
        <v>103</v>
      </c>
      <c r="M81" s="72">
        <v>75630</v>
      </c>
      <c r="N81" s="73">
        <v>0</v>
      </c>
    </row>
    <row r="82" spans="1:15" ht="33.75" x14ac:dyDescent="0.25">
      <c r="A82" s="167"/>
      <c r="B82" s="167"/>
      <c r="C82" s="48" t="s">
        <v>297</v>
      </c>
      <c r="D82" s="34" t="s">
        <v>16</v>
      </c>
      <c r="E82" s="122">
        <v>6</v>
      </c>
      <c r="F82" s="122" t="s">
        <v>81</v>
      </c>
      <c r="G82" s="122" t="s">
        <v>45</v>
      </c>
      <c r="H82" s="123">
        <v>0</v>
      </c>
      <c r="I82" s="123">
        <v>0</v>
      </c>
      <c r="J82" s="123">
        <v>0</v>
      </c>
      <c r="K82" s="123" t="s">
        <v>103</v>
      </c>
      <c r="L82" s="123" t="s">
        <v>103</v>
      </c>
      <c r="M82" s="123">
        <v>0</v>
      </c>
      <c r="N82" s="79">
        <v>0</v>
      </c>
    </row>
    <row r="83" spans="1:15" ht="22.5" x14ac:dyDescent="0.25">
      <c r="A83" s="167"/>
      <c r="B83" s="167"/>
      <c r="C83" s="48" t="s">
        <v>49</v>
      </c>
      <c r="D83" s="34" t="s">
        <v>6</v>
      </c>
      <c r="E83" s="22">
        <v>2</v>
      </c>
      <c r="F83" s="22">
        <v>3</v>
      </c>
      <c r="G83" s="22" t="s">
        <v>10</v>
      </c>
      <c r="H83" s="72">
        <v>0</v>
      </c>
      <c r="I83" s="72">
        <v>0</v>
      </c>
      <c r="J83" s="72">
        <v>0</v>
      </c>
      <c r="K83" s="72">
        <v>0</v>
      </c>
      <c r="L83" s="72">
        <v>0</v>
      </c>
      <c r="M83" s="72" t="s">
        <v>103</v>
      </c>
      <c r="N83" s="72">
        <v>0</v>
      </c>
    </row>
    <row r="84" spans="1:15" ht="22.5" x14ac:dyDescent="0.25">
      <c r="A84" s="167"/>
      <c r="B84" s="167"/>
      <c r="C84" s="28" t="s">
        <v>50</v>
      </c>
      <c r="D84" s="29" t="s">
        <v>4</v>
      </c>
      <c r="E84" s="22">
        <v>4</v>
      </c>
      <c r="F84" s="22" t="s">
        <v>60</v>
      </c>
      <c r="G84" s="22" t="s">
        <v>61</v>
      </c>
      <c r="H84" s="134">
        <v>0</v>
      </c>
      <c r="I84" s="134">
        <v>0</v>
      </c>
      <c r="J84" s="134">
        <v>0</v>
      </c>
      <c r="K84" s="134">
        <v>0</v>
      </c>
      <c r="L84" s="134">
        <v>0</v>
      </c>
      <c r="M84" s="72" t="s">
        <v>103</v>
      </c>
      <c r="N84" s="72">
        <v>0</v>
      </c>
    </row>
    <row r="85" spans="1:15" ht="22.5" x14ac:dyDescent="0.25">
      <c r="A85" s="167"/>
      <c r="B85" s="168" t="s">
        <v>77</v>
      </c>
      <c r="C85" s="48" t="s">
        <v>51</v>
      </c>
      <c r="D85" s="34" t="s">
        <v>16</v>
      </c>
      <c r="E85" s="21">
        <v>6</v>
      </c>
      <c r="F85" s="21" t="s">
        <v>81</v>
      </c>
      <c r="G85" s="21" t="s">
        <v>45</v>
      </c>
      <c r="H85" s="72">
        <v>0</v>
      </c>
      <c r="I85" s="72">
        <v>0</v>
      </c>
      <c r="J85" s="72">
        <v>0</v>
      </c>
      <c r="K85" s="72" t="s">
        <v>103</v>
      </c>
      <c r="L85" s="72" t="s">
        <v>103</v>
      </c>
      <c r="M85" s="72">
        <v>0</v>
      </c>
      <c r="N85" s="73">
        <v>0</v>
      </c>
    </row>
    <row r="86" spans="1:15" x14ac:dyDescent="0.25">
      <c r="A86" s="167"/>
      <c r="B86" s="169"/>
      <c r="C86" s="48" t="s">
        <v>52</v>
      </c>
      <c r="D86" s="34" t="s">
        <v>16</v>
      </c>
      <c r="E86" s="21">
        <v>6</v>
      </c>
      <c r="F86" s="21" t="s">
        <v>81</v>
      </c>
      <c r="G86" s="21" t="s">
        <v>45</v>
      </c>
      <c r="H86" s="72">
        <v>0</v>
      </c>
      <c r="I86" s="72">
        <v>0</v>
      </c>
      <c r="J86" s="72">
        <v>0</v>
      </c>
      <c r="K86" s="72" t="s">
        <v>103</v>
      </c>
      <c r="L86" s="72" t="s">
        <v>103</v>
      </c>
      <c r="M86" s="72">
        <v>0</v>
      </c>
      <c r="N86" s="73">
        <v>0</v>
      </c>
    </row>
    <row r="87" spans="1:15" x14ac:dyDescent="0.25">
      <c r="A87" s="167"/>
      <c r="B87" s="168" t="s">
        <v>78</v>
      </c>
      <c r="C87" s="48" t="s">
        <v>53</v>
      </c>
      <c r="D87" s="34" t="s">
        <v>16</v>
      </c>
      <c r="E87" s="21">
        <v>6</v>
      </c>
      <c r="F87" s="21" t="s">
        <v>81</v>
      </c>
      <c r="G87" s="21" t="s">
        <v>45</v>
      </c>
      <c r="H87" s="72">
        <v>3747883</v>
      </c>
      <c r="I87" s="72">
        <v>1315602</v>
      </c>
      <c r="J87" s="72">
        <v>740027</v>
      </c>
      <c r="K87" s="72" t="s">
        <v>103</v>
      </c>
      <c r="L87" s="72" t="s">
        <v>103</v>
      </c>
      <c r="M87" s="72">
        <v>1692254</v>
      </c>
      <c r="N87" s="72">
        <v>0</v>
      </c>
    </row>
    <row r="88" spans="1:15" ht="22.5" x14ac:dyDescent="0.25">
      <c r="A88" s="167"/>
      <c r="B88" s="170"/>
      <c r="C88" s="48" t="s">
        <v>54</v>
      </c>
      <c r="D88" s="34" t="s">
        <v>16</v>
      </c>
      <c r="E88" s="21">
        <v>6</v>
      </c>
      <c r="F88" s="21" t="s">
        <v>81</v>
      </c>
      <c r="G88" s="21" t="s">
        <v>45</v>
      </c>
      <c r="H88" s="72">
        <v>906000</v>
      </c>
      <c r="I88" s="72">
        <v>260928</v>
      </c>
      <c r="J88" s="72">
        <v>146772</v>
      </c>
      <c r="K88" s="72" t="s">
        <v>103</v>
      </c>
      <c r="L88" s="72" t="s">
        <v>103</v>
      </c>
      <c r="M88" s="72">
        <v>498300</v>
      </c>
      <c r="N88" s="73">
        <v>0</v>
      </c>
      <c r="O88" s="47"/>
    </row>
    <row r="89" spans="1:15" ht="22.5" x14ac:dyDescent="0.25">
      <c r="A89" s="167"/>
      <c r="B89" s="171"/>
      <c r="C89" s="48" t="s">
        <v>55</v>
      </c>
      <c r="D89" s="34" t="s">
        <v>16</v>
      </c>
      <c r="E89" s="21">
        <v>6</v>
      </c>
      <c r="F89" s="21" t="s">
        <v>81</v>
      </c>
      <c r="G89" s="21" t="s">
        <v>45</v>
      </c>
      <c r="H89" s="72">
        <v>0</v>
      </c>
      <c r="I89" s="72">
        <v>0</v>
      </c>
      <c r="J89" s="72">
        <v>0</v>
      </c>
      <c r="K89" s="72" t="s">
        <v>103</v>
      </c>
      <c r="L89" s="72" t="s">
        <v>103</v>
      </c>
      <c r="M89" s="72">
        <v>0</v>
      </c>
      <c r="N89" s="73">
        <v>0</v>
      </c>
    </row>
    <row r="90" spans="1:15" x14ac:dyDescent="0.25">
      <c r="A90" s="167"/>
      <c r="B90" s="172"/>
      <c r="C90" s="48" t="s">
        <v>56</v>
      </c>
      <c r="D90" s="23" t="s">
        <v>16</v>
      </c>
      <c r="E90" s="21">
        <v>6</v>
      </c>
      <c r="F90" s="21" t="s">
        <v>81</v>
      </c>
      <c r="G90" s="21" t="s">
        <v>45</v>
      </c>
      <c r="H90" s="72">
        <v>0</v>
      </c>
      <c r="I90" s="72">
        <v>0</v>
      </c>
      <c r="J90" s="72">
        <v>0</v>
      </c>
      <c r="K90" s="72" t="s">
        <v>103</v>
      </c>
      <c r="L90" s="72" t="s">
        <v>103</v>
      </c>
      <c r="M90" s="72">
        <v>0</v>
      </c>
      <c r="N90" s="73">
        <v>0</v>
      </c>
    </row>
    <row r="91" spans="1:15" ht="22.5" x14ac:dyDescent="0.25">
      <c r="A91" s="167"/>
      <c r="B91" s="167" t="s">
        <v>79</v>
      </c>
      <c r="C91" s="28" t="s">
        <v>57</v>
      </c>
      <c r="D91" s="29" t="s">
        <v>4</v>
      </c>
      <c r="E91" s="22">
        <v>4</v>
      </c>
      <c r="F91" s="22" t="s">
        <v>60</v>
      </c>
      <c r="G91" s="22" t="s">
        <v>61</v>
      </c>
      <c r="H91" s="134">
        <v>0</v>
      </c>
      <c r="I91" s="134">
        <v>0</v>
      </c>
      <c r="J91" s="134">
        <v>0</v>
      </c>
      <c r="K91" s="134">
        <v>0</v>
      </c>
      <c r="L91" s="134">
        <v>0</v>
      </c>
      <c r="M91" s="72" t="s">
        <v>103</v>
      </c>
      <c r="N91" s="72">
        <v>0</v>
      </c>
    </row>
    <row r="92" spans="1:15" ht="22.5" x14ac:dyDescent="0.25">
      <c r="A92" s="167"/>
      <c r="B92" s="167"/>
      <c r="C92" s="28" t="s">
        <v>35</v>
      </c>
      <c r="D92" s="29" t="s">
        <v>6</v>
      </c>
      <c r="E92" s="22">
        <v>2</v>
      </c>
      <c r="F92" s="22">
        <v>3</v>
      </c>
      <c r="G92" s="22" t="s">
        <v>10</v>
      </c>
      <c r="H92" s="72">
        <v>0</v>
      </c>
      <c r="I92" s="72">
        <v>0</v>
      </c>
      <c r="J92" s="72">
        <v>0</v>
      </c>
      <c r="K92" s="72">
        <v>0</v>
      </c>
      <c r="L92" s="72">
        <v>0</v>
      </c>
      <c r="M92" s="72" t="s">
        <v>103</v>
      </c>
      <c r="N92" s="72">
        <v>0</v>
      </c>
    </row>
    <row r="93" spans="1:15" ht="22.5" x14ac:dyDescent="0.25">
      <c r="A93" s="167"/>
      <c r="B93" s="167"/>
      <c r="C93" s="28" t="s">
        <v>36</v>
      </c>
      <c r="D93" s="29" t="s">
        <v>6</v>
      </c>
      <c r="E93" s="22">
        <v>2</v>
      </c>
      <c r="F93" s="22">
        <v>3</v>
      </c>
      <c r="G93" s="22" t="s">
        <v>10</v>
      </c>
      <c r="H93" s="72">
        <v>0</v>
      </c>
      <c r="I93" s="72">
        <v>0</v>
      </c>
      <c r="J93" s="72">
        <v>0</v>
      </c>
      <c r="K93" s="72">
        <v>0</v>
      </c>
      <c r="L93" s="72">
        <v>0</v>
      </c>
      <c r="M93" s="72" t="s">
        <v>103</v>
      </c>
      <c r="N93" s="72">
        <v>0</v>
      </c>
    </row>
    <row r="94" spans="1:15" ht="22.5" x14ac:dyDescent="0.25">
      <c r="A94" s="167"/>
      <c r="B94" s="167"/>
      <c r="C94" s="28" t="s">
        <v>37</v>
      </c>
      <c r="D94" s="29" t="s">
        <v>4</v>
      </c>
      <c r="E94" s="22">
        <v>4</v>
      </c>
      <c r="F94" s="22" t="s">
        <v>60</v>
      </c>
      <c r="G94" s="22" t="s">
        <v>61</v>
      </c>
      <c r="H94" s="134">
        <v>0</v>
      </c>
      <c r="I94" s="134">
        <v>0</v>
      </c>
      <c r="J94" s="134">
        <v>0</v>
      </c>
      <c r="K94" s="134">
        <v>0</v>
      </c>
      <c r="L94" s="134">
        <v>0</v>
      </c>
      <c r="M94" s="72" t="s">
        <v>103</v>
      </c>
      <c r="N94" s="72">
        <v>0</v>
      </c>
    </row>
    <row r="95" spans="1:15" ht="22.5" x14ac:dyDescent="0.25">
      <c r="A95" s="167"/>
      <c r="B95" s="167"/>
      <c r="C95" s="28" t="s">
        <v>38</v>
      </c>
      <c r="D95" s="29" t="s">
        <v>6</v>
      </c>
      <c r="E95" s="22">
        <v>2</v>
      </c>
      <c r="F95" s="22">
        <v>3</v>
      </c>
      <c r="G95" s="22" t="s">
        <v>10</v>
      </c>
      <c r="H95" s="72">
        <v>741210</v>
      </c>
      <c r="I95" s="72">
        <v>630028.5</v>
      </c>
      <c r="J95" s="72">
        <v>111181.5</v>
      </c>
      <c r="K95" s="72">
        <v>0</v>
      </c>
      <c r="L95" s="72">
        <v>0</v>
      </c>
      <c r="M95" s="72" t="s">
        <v>103</v>
      </c>
      <c r="N95" s="72">
        <v>0</v>
      </c>
    </row>
    <row r="96" spans="1:15" ht="22.5" x14ac:dyDescent="0.25">
      <c r="A96" s="30" t="s">
        <v>42</v>
      </c>
      <c r="B96" s="30" t="s">
        <v>80</v>
      </c>
      <c r="C96" s="31" t="s">
        <v>58</v>
      </c>
      <c r="D96" s="30" t="s">
        <v>4</v>
      </c>
      <c r="E96" s="41">
        <v>4</v>
      </c>
      <c r="F96" s="41" t="s">
        <v>60</v>
      </c>
      <c r="G96" s="41" t="s">
        <v>61</v>
      </c>
      <c r="H96" s="134">
        <v>0</v>
      </c>
      <c r="I96" s="134">
        <v>0</v>
      </c>
      <c r="J96" s="134">
        <v>0</v>
      </c>
      <c r="K96" s="134">
        <v>0</v>
      </c>
      <c r="L96" s="134">
        <v>0</v>
      </c>
      <c r="M96" s="75" t="s">
        <v>103</v>
      </c>
      <c r="N96" s="75">
        <v>0</v>
      </c>
    </row>
    <row r="97" spans="1:16" x14ac:dyDescent="0.25">
      <c r="A97" s="13"/>
      <c r="B97" s="13"/>
      <c r="C97" s="13"/>
      <c r="D97" s="13"/>
      <c r="E97" s="13"/>
      <c r="F97" s="13"/>
      <c r="G97" s="13"/>
      <c r="H97" s="19"/>
      <c r="I97" s="19"/>
      <c r="J97" s="19"/>
      <c r="K97" s="19"/>
      <c r="L97" s="19"/>
      <c r="M97" s="19"/>
      <c r="N97" s="19"/>
    </row>
    <row r="98" spans="1:16" x14ac:dyDescent="0.25">
      <c r="A98" s="46" t="s">
        <v>14</v>
      </c>
      <c r="B98" s="13"/>
      <c r="C98" s="13"/>
      <c r="D98" s="13"/>
      <c r="E98" s="13"/>
      <c r="F98" s="13"/>
      <c r="G98" s="13"/>
      <c r="H98" s="19"/>
      <c r="I98" s="19"/>
      <c r="J98" s="19"/>
      <c r="K98" s="19"/>
      <c r="L98" s="19"/>
      <c r="M98" s="19"/>
      <c r="N98" s="19"/>
    </row>
    <row r="99" spans="1:16" s="42" customFormat="1" ht="15" customHeight="1" x14ac:dyDescent="0.25">
      <c r="A99" s="161" t="s">
        <v>32</v>
      </c>
      <c r="B99" s="161" t="s">
        <v>33</v>
      </c>
      <c r="C99" s="158" t="s">
        <v>66</v>
      </c>
      <c r="D99" s="161" t="s">
        <v>1</v>
      </c>
      <c r="E99" s="161"/>
      <c r="F99" s="161"/>
      <c r="G99" s="161"/>
      <c r="H99" s="162" t="s">
        <v>293</v>
      </c>
      <c r="I99" s="163"/>
      <c r="J99" s="163"/>
      <c r="K99" s="163"/>
      <c r="L99" s="163"/>
      <c r="M99" s="164"/>
      <c r="N99" s="173" t="s">
        <v>34</v>
      </c>
    </row>
    <row r="100" spans="1:16" s="42" customFormat="1" ht="15" customHeight="1" x14ac:dyDescent="0.25">
      <c r="A100" s="161"/>
      <c r="B100" s="161"/>
      <c r="C100" s="159"/>
      <c r="D100" s="161" t="s">
        <v>0</v>
      </c>
      <c r="E100" s="161" t="s">
        <v>67</v>
      </c>
      <c r="F100" s="161" t="s">
        <v>64</v>
      </c>
      <c r="G100" s="161" t="s">
        <v>65</v>
      </c>
      <c r="H100" s="165" t="s">
        <v>68</v>
      </c>
      <c r="I100" s="163" t="s">
        <v>82</v>
      </c>
      <c r="J100" s="164"/>
      <c r="K100" s="165" t="s">
        <v>2</v>
      </c>
      <c r="L100" s="165"/>
      <c r="M100" s="165"/>
      <c r="N100" s="174"/>
    </row>
    <row r="101" spans="1:16" s="42" customFormat="1" ht="43.5" customHeight="1" x14ac:dyDescent="0.25">
      <c r="A101" s="161"/>
      <c r="B101" s="161"/>
      <c r="C101" s="160"/>
      <c r="D101" s="161"/>
      <c r="E101" s="161"/>
      <c r="F101" s="161"/>
      <c r="G101" s="161"/>
      <c r="H101" s="165"/>
      <c r="I101" s="69" t="s">
        <v>69</v>
      </c>
      <c r="J101" s="70" t="s">
        <v>70</v>
      </c>
      <c r="K101" s="70" t="s">
        <v>71</v>
      </c>
      <c r="L101" s="105" t="s">
        <v>72</v>
      </c>
      <c r="M101" s="108" t="s">
        <v>294</v>
      </c>
      <c r="N101" s="175"/>
    </row>
    <row r="102" spans="1:16" x14ac:dyDescent="0.25">
      <c r="A102" s="166" t="s">
        <v>39</v>
      </c>
      <c r="B102" s="166" t="s">
        <v>74</v>
      </c>
      <c r="C102" s="24" t="s">
        <v>46</v>
      </c>
      <c r="D102" s="25" t="s">
        <v>4</v>
      </c>
      <c r="E102" s="20">
        <v>4</v>
      </c>
      <c r="F102" s="20" t="s">
        <v>60</v>
      </c>
      <c r="G102" s="20" t="s">
        <v>61</v>
      </c>
      <c r="H102" s="138">
        <v>0</v>
      </c>
      <c r="I102" s="138">
        <v>0</v>
      </c>
      <c r="J102" s="138">
        <v>0</v>
      </c>
      <c r="K102" s="138">
        <v>0</v>
      </c>
      <c r="L102" s="138">
        <v>0</v>
      </c>
      <c r="M102" s="71" t="s">
        <v>103</v>
      </c>
      <c r="N102" s="71">
        <v>0</v>
      </c>
      <c r="P102" s="47"/>
    </row>
    <row r="103" spans="1:16" ht="22.5" x14ac:dyDescent="0.25">
      <c r="A103" s="166"/>
      <c r="B103" s="166"/>
      <c r="C103" s="24" t="s">
        <v>47</v>
      </c>
      <c r="D103" s="25" t="s">
        <v>8</v>
      </c>
      <c r="E103" s="20">
        <v>4</v>
      </c>
      <c r="F103" s="20">
        <v>1</v>
      </c>
      <c r="G103" s="20" t="s">
        <v>9</v>
      </c>
      <c r="H103" s="110">
        <v>0</v>
      </c>
      <c r="I103" s="110">
        <v>0</v>
      </c>
      <c r="J103" s="110">
        <v>0</v>
      </c>
      <c r="K103" s="110">
        <v>0</v>
      </c>
      <c r="L103" s="110">
        <v>0</v>
      </c>
      <c r="M103" s="71" t="s">
        <v>103</v>
      </c>
      <c r="N103" s="71">
        <v>0</v>
      </c>
    </row>
    <row r="104" spans="1:16" x14ac:dyDescent="0.25">
      <c r="A104" s="26" t="s">
        <v>41</v>
      </c>
      <c r="B104" s="26" t="s">
        <v>75</v>
      </c>
      <c r="C104" s="27" t="s">
        <v>48</v>
      </c>
      <c r="D104" s="26" t="s">
        <v>16</v>
      </c>
      <c r="E104" s="18">
        <v>6</v>
      </c>
      <c r="F104" s="18" t="s">
        <v>81</v>
      </c>
      <c r="G104" s="18" t="s">
        <v>45</v>
      </c>
      <c r="H104" s="120">
        <v>1924613</v>
      </c>
      <c r="I104" s="120">
        <v>1231751</v>
      </c>
      <c r="J104" s="120">
        <v>692862</v>
      </c>
      <c r="K104" s="120" t="s">
        <v>103</v>
      </c>
      <c r="L104" s="120" t="s">
        <v>103</v>
      </c>
      <c r="M104" s="120">
        <v>0</v>
      </c>
      <c r="N104" s="121">
        <v>0</v>
      </c>
    </row>
    <row r="105" spans="1:16" ht="22.5" x14ac:dyDescent="0.25">
      <c r="A105" s="167" t="s">
        <v>40</v>
      </c>
      <c r="B105" s="167" t="s">
        <v>76</v>
      </c>
      <c r="C105" s="48" t="s">
        <v>83</v>
      </c>
      <c r="D105" s="34" t="s">
        <v>16</v>
      </c>
      <c r="E105" s="21">
        <v>6</v>
      </c>
      <c r="F105" s="21" t="s">
        <v>81</v>
      </c>
      <c r="G105" s="21" t="s">
        <v>59</v>
      </c>
      <c r="H105" s="72">
        <v>0</v>
      </c>
      <c r="I105" s="72">
        <v>0</v>
      </c>
      <c r="J105" s="72">
        <v>0</v>
      </c>
      <c r="K105" s="72" t="s">
        <v>103</v>
      </c>
      <c r="L105" s="72" t="s">
        <v>103</v>
      </c>
      <c r="M105" s="72">
        <v>0</v>
      </c>
      <c r="N105" s="73">
        <v>0</v>
      </c>
    </row>
    <row r="106" spans="1:16" ht="33.75" x14ac:dyDescent="0.25">
      <c r="A106" s="167"/>
      <c r="B106" s="167"/>
      <c r="C106" s="48" t="s">
        <v>297</v>
      </c>
      <c r="D106" s="34" t="s">
        <v>16</v>
      </c>
      <c r="E106" s="122">
        <v>6</v>
      </c>
      <c r="F106" s="122" t="s">
        <v>81</v>
      </c>
      <c r="G106" s="122" t="s">
        <v>45</v>
      </c>
      <c r="H106" s="123">
        <v>0</v>
      </c>
      <c r="I106" s="123">
        <v>0</v>
      </c>
      <c r="J106" s="123">
        <v>0</v>
      </c>
      <c r="K106" s="123" t="s">
        <v>103</v>
      </c>
      <c r="L106" s="123" t="s">
        <v>103</v>
      </c>
      <c r="M106" s="123">
        <v>0</v>
      </c>
      <c r="N106" s="79">
        <v>0</v>
      </c>
    </row>
    <row r="107" spans="1:16" ht="22.5" x14ac:dyDescent="0.25">
      <c r="A107" s="167"/>
      <c r="B107" s="167"/>
      <c r="C107" s="48" t="s">
        <v>49</v>
      </c>
      <c r="D107" s="34" t="s">
        <v>6</v>
      </c>
      <c r="E107" s="22">
        <v>2</v>
      </c>
      <c r="F107" s="22">
        <v>3</v>
      </c>
      <c r="G107" s="22" t="s">
        <v>10</v>
      </c>
      <c r="H107" s="72">
        <v>0</v>
      </c>
      <c r="I107" s="72">
        <v>0</v>
      </c>
      <c r="J107" s="72">
        <v>0</v>
      </c>
      <c r="K107" s="72">
        <v>0</v>
      </c>
      <c r="L107" s="72">
        <v>0</v>
      </c>
      <c r="M107" s="72" t="s">
        <v>103</v>
      </c>
      <c r="N107" s="72">
        <v>0</v>
      </c>
    </row>
    <row r="108" spans="1:16" ht="22.5" x14ac:dyDescent="0.25">
      <c r="A108" s="167"/>
      <c r="B108" s="167"/>
      <c r="C108" s="28" t="s">
        <v>50</v>
      </c>
      <c r="D108" s="29" t="s">
        <v>4</v>
      </c>
      <c r="E108" s="22">
        <v>4</v>
      </c>
      <c r="F108" s="22" t="s">
        <v>60</v>
      </c>
      <c r="G108" s="22" t="s">
        <v>61</v>
      </c>
      <c r="H108" s="138">
        <v>1720000</v>
      </c>
      <c r="I108" s="138">
        <v>1634000</v>
      </c>
      <c r="J108" s="138">
        <v>0</v>
      </c>
      <c r="K108" s="138">
        <f>H108-I108</f>
        <v>86000</v>
      </c>
      <c r="L108" s="138">
        <v>0</v>
      </c>
      <c r="M108" s="72" t="s">
        <v>103</v>
      </c>
      <c r="N108" s="72">
        <v>0</v>
      </c>
    </row>
    <row r="109" spans="1:16" ht="22.5" x14ac:dyDescent="0.25">
      <c r="A109" s="167"/>
      <c r="B109" s="168" t="s">
        <v>77</v>
      </c>
      <c r="C109" s="48" t="s">
        <v>51</v>
      </c>
      <c r="D109" s="34" t="s">
        <v>16</v>
      </c>
      <c r="E109" s="21">
        <v>6</v>
      </c>
      <c r="F109" s="21" t="s">
        <v>81</v>
      </c>
      <c r="G109" s="21" t="s">
        <v>45</v>
      </c>
      <c r="H109" s="72">
        <v>0</v>
      </c>
      <c r="I109" s="72">
        <v>0</v>
      </c>
      <c r="J109" s="72">
        <v>0</v>
      </c>
      <c r="K109" s="72" t="s">
        <v>103</v>
      </c>
      <c r="L109" s="72" t="s">
        <v>103</v>
      </c>
      <c r="M109" s="72">
        <v>0</v>
      </c>
      <c r="N109" s="73">
        <v>0</v>
      </c>
    </row>
    <row r="110" spans="1:16" x14ac:dyDescent="0.25">
      <c r="A110" s="167"/>
      <c r="B110" s="169"/>
      <c r="C110" s="48" t="s">
        <v>52</v>
      </c>
      <c r="D110" s="34" t="s">
        <v>16</v>
      </c>
      <c r="E110" s="21">
        <v>6</v>
      </c>
      <c r="F110" s="21" t="s">
        <v>81</v>
      </c>
      <c r="G110" s="21" t="s">
        <v>45</v>
      </c>
      <c r="H110" s="72">
        <v>0</v>
      </c>
      <c r="I110" s="72">
        <v>0</v>
      </c>
      <c r="J110" s="72">
        <v>0</v>
      </c>
      <c r="K110" s="72" t="s">
        <v>103</v>
      </c>
      <c r="L110" s="72" t="s">
        <v>103</v>
      </c>
      <c r="M110" s="72">
        <v>0</v>
      </c>
      <c r="N110" s="73">
        <v>0</v>
      </c>
    </row>
    <row r="111" spans="1:16" x14ac:dyDescent="0.25">
      <c r="A111" s="167"/>
      <c r="B111" s="168" t="s">
        <v>78</v>
      </c>
      <c r="C111" s="48" t="s">
        <v>53</v>
      </c>
      <c r="D111" s="34" t="s">
        <v>16</v>
      </c>
      <c r="E111" s="21">
        <v>6</v>
      </c>
      <c r="F111" s="21" t="s">
        <v>81</v>
      </c>
      <c r="G111" s="21" t="s">
        <v>45</v>
      </c>
      <c r="H111" s="72">
        <v>7993866</v>
      </c>
      <c r="I111" s="72">
        <v>2658087</v>
      </c>
      <c r="J111" s="72">
        <v>1495176</v>
      </c>
      <c r="K111" s="72" t="s">
        <v>103</v>
      </c>
      <c r="L111" s="72" t="s">
        <v>103</v>
      </c>
      <c r="M111" s="72">
        <v>3840603</v>
      </c>
      <c r="N111" s="73">
        <v>0</v>
      </c>
    </row>
    <row r="112" spans="1:16" ht="22.5" x14ac:dyDescent="0.25">
      <c r="A112" s="167"/>
      <c r="B112" s="170"/>
      <c r="C112" s="48" t="s">
        <v>54</v>
      </c>
      <c r="D112" s="34" t="s">
        <v>16</v>
      </c>
      <c r="E112" s="21">
        <v>6</v>
      </c>
      <c r="F112" s="21" t="s">
        <v>81</v>
      </c>
      <c r="G112" s="21" t="s">
        <v>45</v>
      </c>
      <c r="H112" s="72">
        <v>0</v>
      </c>
      <c r="I112" s="72">
        <v>0</v>
      </c>
      <c r="J112" s="72">
        <v>0</v>
      </c>
      <c r="K112" s="72" t="s">
        <v>103</v>
      </c>
      <c r="L112" s="72" t="s">
        <v>103</v>
      </c>
      <c r="M112" s="72">
        <v>0</v>
      </c>
      <c r="N112" s="73">
        <v>0</v>
      </c>
    </row>
    <row r="113" spans="1:17" ht="22.5" x14ac:dyDescent="0.25">
      <c r="A113" s="167"/>
      <c r="B113" s="171"/>
      <c r="C113" s="48" t="s">
        <v>55</v>
      </c>
      <c r="D113" s="34" t="s">
        <v>16</v>
      </c>
      <c r="E113" s="21">
        <v>6</v>
      </c>
      <c r="F113" s="21" t="s">
        <v>81</v>
      </c>
      <c r="G113" s="21" t="s">
        <v>45</v>
      </c>
      <c r="H113" s="72">
        <v>0</v>
      </c>
      <c r="I113" s="72">
        <v>0</v>
      </c>
      <c r="J113" s="72">
        <v>0</v>
      </c>
      <c r="K113" s="72" t="s">
        <v>103</v>
      </c>
      <c r="L113" s="72" t="s">
        <v>103</v>
      </c>
      <c r="M113" s="72">
        <v>0</v>
      </c>
      <c r="N113" s="73">
        <v>0</v>
      </c>
    </row>
    <row r="114" spans="1:17" x14ac:dyDescent="0.25">
      <c r="A114" s="167"/>
      <c r="B114" s="172"/>
      <c r="C114" s="48" t="s">
        <v>56</v>
      </c>
      <c r="D114" s="23" t="s">
        <v>16</v>
      </c>
      <c r="E114" s="21">
        <v>6</v>
      </c>
      <c r="F114" s="21" t="s">
        <v>81</v>
      </c>
      <c r="G114" s="21" t="s">
        <v>45</v>
      </c>
      <c r="H114" s="72">
        <v>0</v>
      </c>
      <c r="I114" s="72">
        <v>0</v>
      </c>
      <c r="J114" s="72">
        <v>0</v>
      </c>
      <c r="K114" s="72" t="s">
        <v>103</v>
      </c>
      <c r="L114" s="72" t="s">
        <v>103</v>
      </c>
      <c r="M114" s="72">
        <v>0</v>
      </c>
      <c r="N114" s="73">
        <v>0</v>
      </c>
    </row>
    <row r="115" spans="1:17" ht="22.5" x14ac:dyDescent="0.25">
      <c r="A115" s="167"/>
      <c r="B115" s="167" t="s">
        <v>79</v>
      </c>
      <c r="C115" s="28" t="s">
        <v>57</v>
      </c>
      <c r="D115" s="29" t="s">
        <v>4</v>
      </c>
      <c r="E115" s="22">
        <v>4</v>
      </c>
      <c r="F115" s="22" t="s">
        <v>60</v>
      </c>
      <c r="G115" s="22" t="s">
        <v>61</v>
      </c>
      <c r="H115" s="138">
        <v>0</v>
      </c>
      <c r="I115" s="138">
        <v>0</v>
      </c>
      <c r="J115" s="138">
        <v>0</v>
      </c>
      <c r="K115" s="138">
        <v>0</v>
      </c>
      <c r="L115" s="138">
        <v>0</v>
      </c>
      <c r="M115" s="72" t="s">
        <v>103</v>
      </c>
      <c r="N115" s="72">
        <v>0</v>
      </c>
    </row>
    <row r="116" spans="1:17" ht="22.5" x14ac:dyDescent="0.25">
      <c r="A116" s="167"/>
      <c r="B116" s="167"/>
      <c r="C116" s="28" t="s">
        <v>35</v>
      </c>
      <c r="D116" s="29" t="s">
        <v>6</v>
      </c>
      <c r="E116" s="22">
        <v>2</v>
      </c>
      <c r="F116" s="22">
        <v>3</v>
      </c>
      <c r="G116" s="22" t="s">
        <v>10</v>
      </c>
      <c r="H116" s="72">
        <v>430850</v>
      </c>
      <c r="I116" s="72">
        <v>366222.5</v>
      </c>
      <c r="J116" s="72">
        <v>64627.5</v>
      </c>
      <c r="K116" s="72">
        <v>0</v>
      </c>
      <c r="L116" s="72">
        <v>0</v>
      </c>
      <c r="M116" s="72" t="s">
        <v>103</v>
      </c>
      <c r="N116" s="72">
        <v>0</v>
      </c>
      <c r="O116" s="47"/>
    </row>
    <row r="117" spans="1:17" ht="22.5" x14ac:dyDescent="0.25">
      <c r="A117" s="167"/>
      <c r="B117" s="167"/>
      <c r="C117" s="28" t="s">
        <v>36</v>
      </c>
      <c r="D117" s="29" t="s">
        <v>6</v>
      </c>
      <c r="E117" s="22">
        <v>2</v>
      </c>
      <c r="F117" s="22">
        <v>3</v>
      </c>
      <c r="G117" s="22" t="s">
        <v>10</v>
      </c>
      <c r="H117" s="72">
        <v>0</v>
      </c>
      <c r="I117" s="72">
        <v>0</v>
      </c>
      <c r="J117" s="72">
        <v>0</v>
      </c>
      <c r="K117" s="72">
        <v>0</v>
      </c>
      <c r="L117" s="72">
        <v>0</v>
      </c>
      <c r="M117" s="72" t="s">
        <v>103</v>
      </c>
      <c r="N117" s="72">
        <v>0</v>
      </c>
    </row>
    <row r="118" spans="1:17" ht="22.5" x14ac:dyDescent="0.25">
      <c r="A118" s="167"/>
      <c r="B118" s="167"/>
      <c r="C118" s="28" t="s">
        <v>37</v>
      </c>
      <c r="D118" s="29" t="s">
        <v>4</v>
      </c>
      <c r="E118" s="22">
        <v>4</v>
      </c>
      <c r="F118" s="22" t="s">
        <v>60</v>
      </c>
      <c r="G118" s="22" t="s">
        <v>61</v>
      </c>
      <c r="H118" s="138">
        <v>1574813.39</v>
      </c>
      <c r="I118" s="138">
        <v>1496072.7204999998</v>
      </c>
      <c r="J118" s="138">
        <v>0</v>
      </c>
      <c r="K118" s="138">
        <v>0</v>
      </c>
      <c r="L118" s="138">
        <f>H118-I118</f>
        <v>78740.669500000076</v>
      </c>
      <c r="M118" s="72" t="s">
        <v>103</v>
      </c>
      <c r="N118" s="72">
        <v>0</v>
      </c>
    </row>
    <row r="119" spans="1:17" ht="22.5" x14ac:dyDescent="0.25">
      <c r="A119" s="167"/>
      <c r="B119" s="167"/>
      <c r="C119" s="28" t="s">
        <v>38</v>
      </c>
      <c r="D119" s="29" t="s">
        <v>6</v>
      </c>
      <c r="E119" s="22">
        <v>2</v>
      </c>
      <c r="F119" s="22">
        <v>3</v>
      </c>
      <c r="G119" s="22" t="s">
        <v>10</v>
      </c>
      <c r="H119" s="72">
        <v>1191700</v>
      </c>
      <c r="I119" s="72">
        <v>1012945</v>
      </c>
      <c r="J119" s="72">
        <v>178755</v>
      </c>
      <c r="K119" s="72">
        <v>0</v>
      </c>
      <c r="L119" s="72">
        <v>0</v>
      </c>
      <c r="M119" s="72" t="s">
        <v>103</v>
      </c>
      <c r="N119" s="72">
        <v>0</v>
      </c>
      <c r="O119" s="47"/>
    </row>
    <row r="120" spans="1:17" ht="22.5" x14ac:dyDescent="0.25">
      <c r="A120" s="30" t="s">
        <v>42</v>
      </c>
      <c r="B120" s="30" t="s">
        <v>80</v>
      </c>
      <c r="C120" s="31" t="s">
        <v>58</v>
      </c>
      <c r="D120" s="30" t="s">
        <v>4</v>
      </c>
      <c r="E120" s="41">
        <v>4</v>
      </c>
      <c r="F120" s="41" t="s">
        <v>60</v>
      </c>
      <c r="G120" s="41" t="s">
        <v>61</v>
      </c>
      <c r="H120" s="138">
        <v>4000000</v>
      </c>
      <c r="I120" s="138">
        <v>3800000</v>
      </c>
      <c r="J120" s="138">
        <v>0</v>
      </c>
      <c r="K120" s="138">
        <f>H120-I120</f>
        <v>200000</v>
      </c>
      <c r="L120" s="138">
        <v>0</v>
      </c>
      <c r="M120" s="75" t="s">
        <v>103</v>
      </c>
      <c r="N120" s="75">
        <v>0</v>
      </c>
    </row>
    <row r="121" spans="1:17" x14ac:dyDescent="0.25">
      <c r="A121" s="13"/>
      <c r="B121" s="13"/>
      <c r="C121" s="13"/>
      <c r="D121" s="13"/>
      <c r="E121" s="13"/>
      <c r="F121" s="13"/>
      <c r="G121" s="13"/>
      <c r="H121" s="19"/>
      <c r="I121" s="19"/>
      <c r="J121" s="19"/>
      <c r="K121" s="19"/>
      <c r="L121" s="19"/>
      <c r="M121" s="19"/>
      <c r="N121" s="19"/>
    </row>
    <row r="122" spans="1:17" x14ac:dyDescent="0.25">
      <c r="A122" s="46" t="s">
        <v>15</v>
      </c>
      <c r="B122" s="13"/>
      <c r="C122" s="13"/>
      <c r="D122" s="13"/>
      <c r="E122" s="13"/>
      <c r="F122" s="13"/>
      <c r="G122" s="13"/>
      <c r="H122" s="19"/>
      <c r="I122" s="19"/>
      <c r="J122" s="19"/>
      <c r="K122" s="19"/>
      <c r="L122" s="19"/>
      <c r="M122" s="19"/>
      <c r="N122" s="19"/>
    </row>
    <row r="123" spans="1:17" s="42" customFormat="1" ht="15" customHeight="1" x14ac:dyDescent="0.25">
      <c r="A123" s="161" t="s">
        <v>32</v>
      </c>
      <c r="B123" s="161" t="s">
        <v>33</v>
      </c>
      <c r="C123" s="158" t="s">
        <v>66</v>
      </c>
      <c r="D123" s="161" t="s">
        <v>1</v>
      </c>
      <c r="E123" s="161"/>
      <c r="F123" s="161"/>
      <c r="G123" s="161"/>
      <c r="H123" s="162" t="s">
        <v>293</v>
      </c>
      <c r="I123" s="163"/>
      <c r="J123" s="163"/>
      <c r="K123" s="163"/>
      <c r="L123" s="163"/>
      <c r="M123" s="164"/>
      <c r="N123" s="173" t="s">
        <v>34</v>
      </c>
    </row>
    <row r="124" spans="1:17" s="42" customFormat="1" ht="15" customHeight="1" x14ac:dyDescent="0.25">
      <c r="A124" s="161"/>
      <c r="B124" s="161"/>
      <c r="C124" s="159"/>
      <c r="D124" s="161" t="s">
        <v>0</v>
      </c>
      <c r="E124" s="161" t="s">
        <v>67</v>
      </c>
      <c r="F124" s="161" t="s">
        <v>64</v>
      </c>
      <c r="G124" s="161" t="s">
        <v>65</v>
      </c>
      <c r="H124" s="165" t="s">
        <v>68</v>
      </c>
      <c r="I124" s="163" t="s">
        <v>82</v>
      </c>
      <c r="J124" s="164"/>
      <c r="K124" s="165" t="s">
        <v>2</v>
      </c>
      <c r="L124" s="165"/>
      <c r="M124" s="165"/>
      <c r="N124" s="174"/>
    </row>
    <row r="125" spans="1:17" s="42" customFormat="1" ht="43.5" customHeight="1" x14ac:dyDescent="0.25">
      <c r="A125" s="161"/>
      <c r="B125" s="161"/>
      <c r="C125" s="160"/>
      <c r="D125" s="161"/>
      <c r="E125" s="161"/>
      <c r="F125" s="161"/>
      <c r="G125" s="161"/>
      <c r="H125" s="165"/>
      <c r="I125" s="69" t="s">
        <v>69</v>
      </c>
      <c r="J125" s="70" t="s">
        <v>70</v>
      </c>
      <c r="K125" s="70" t="s">
        <v>71</v>
      </c>
      <c r="L125" s="105" t="s">
        <v>72</v>
      </c>
      <c r="M125" s="108" t="s">
        <v>294</v>
      </c>
      <c r="N125" s="175"/>
    </row>
    <row r="126" spans="1:17" x14ac:dyDescent="0.25">
      <c r="A126" s="166" t="s">
        <v>39</v>
      </c>
      <c r="B126" s="166" t="s">
        <v>74</v>
      </c>
      <c r="C126" s="24" t="s">
        <v>46</v>
      </c>
      <c r="D126" s="25" t="s">
        <v>4</v>
      </c>
      <c r="E126" s="20">
        <v>4</v>
      </c>
      <c r="F126" s="20" t="s">
        <v>60</v>
      </c>
      <c r="G126" s="20" t="s">
        <v>61</v>
      </c>
      <c r="H126" s="138">
        <v>5334775</v>
      </c>
      <c r="I126" s="138">
        <v>5068036.25</v>
      </c>
      <c r="J126" s="138">
        <v>0</v>
      </c>
      <c r="K126" s="138">
        <f>H126-I126</f>
        <v>266738.75</v>
      </c>
      <c r="L126" s="138">
        <v>0</v>
      </c>
      <c r="M126" s="71" t="s">
        <v>103</v>
      </c>
      <c r="N126" s="71">
        <v>0</v>
      </c>
      <c r="P126" s="47"/>
      <c r="Q126" s="47"/>
    </row>
    <row r="127" spans="1:17" ht="22.5" x14ac:dyDescent="0.25">
      <c r="A127" s="166"/>
      <c r="B127" s="166"/>
      <c r="C127" s="24" t="s">
        <v>47</v>
      </c>
      <c r="D127" s="25" t="s">
        <v>8</v>
      </c>
      <c r="E127" s="20">
        <v>4</v>
      </c>
      <c r="F127" s="20">
        <v>1</v>
      </c>
      <c r="G127" s="20" t="s">
        <v>9</v>
      </c>
      <c r="H127" s="110">
        <v>479341.88</v>
      </c>
      <c r="I127" s="110">
        <v>407440.59</v>
      </c>
      <c r="J127" s="110">
        <v>0</v>
      </c>
      <c r="K127" s="110">
        <v>71901.289999999994</v>
      </c>
      <c r="L127" s="110">
        <v>0</v>
      </c>
      <c r="M127" s="71" t="s">
        <v>103</v>
      </c>
      <c r="N127" s="71">
        <v>0</v>
      </c>
    </row>
    <row r="128" spans="1:17" x14ac:dyDescent="0.25">
      <c r="A128" s="26" t="s">
        <v>41</v>
      </c>
      <c r="B128" s="26" t="s">
        <v>75</v>
      </c>
      <c r="C128" s="27" t="s">
        <v>48</v>
      </c>
      <c r="D128" s="26" t="s">
        <v>16</v>
      </c>
      <c r="E128" s="18">
        <v>6</v>
      </c>
      <c r="F128" s="18" t="s">
        <v>81</v>
      </c>
      <c r="G128" s="18" t="s">
        <v>45</v>
      </c>
      <c r="H128" s="120">
        <v>0</v>
      </c>
      <c r="I128" s="120">
        <v>0</v>
      </c>
      <c r="J128" s="120">
        <v>0</v>
      </c>
      <c r="K128" s="120" t="s">
        <v>103</v>
      </c>
      <c r="L128" s="120" t="s">
        <v>103</v>
      </c>
      <c r="M128" s="120">
        <v>0</v>
      </c>
      <c r="N128" s="121">
        <v>0</v>
      </c>
    </row>
    <row r="129" spans="1:14" ht="22.5" x14ac:dyDescent="0.25">
      <c r="A129" s="167" t="s">
        <v>40</v>
      </c>
      <c r="B129" s="167" t="s">
        <v>76</v>
      </c>
      <c r="C129" s="48" t="s">
        <v>83</v>
      </c>
      <c r="D129" s="34" t="s">
        <v>16</v>
      </c>
      <c r="E129" s="21">
        <v>6</v>
      </c>
      <c r="F129" s="21" t="s">
        <v>81</v>
      </c>
      <c r="G129" s="21" t="s">
        <v>59</v>
      </c>
      <c r="H129" s="72">
        <v>750878</v>
      </c>
      <c r="I129" s="72">
        <v>432506</v>
      </c>
      <c r="J129" s="72">
        <v>243284</v>
      </c>
      <c r="K129" s="72" t="s">
        <v>103</v>
      </c>
      <c r="L129" s="72" t="s">
        <v>103</v>
      </c>
      <c r="M129" s="72">
        <v>75088</v>
      </c>
      <c r="N129" s="73">
        <v>0</v>
      </c>
    </row>
    <row r="130" spans="1:14" ht="60" customHeight="1" x14ac:dyDescent="0.25">
      <c r="A130" s="167"/>
      <c r="B130" s="167"/>
      <c r="C130" s="48" t="s">
        <v>297</v>
      </c>
      <c r="D130" s="34" t="s">
        <v>16</v>
      </c>
      <c r="E130" s="122">
        <v>6</v>
      </c>
      <c r="F130" s="122" t="s">
        <v>81</v>
      </c>
      <c r="G130" s="122" t="s">
        <v>45</v>
      </c>
      <c r="H130" s="123">
        <v>20310245</v>
      </c>
      <c r="I130" s="123">
        <v>10398846</v>
      </c>
      <c r="J130" s="123">
        <v>5849350</v>
      </c>
      <c r="K130" s="72" t="s">
        <v>103</v>
      </c>
      <c r="L130" s="72" t="s">
        <v>103</v>
      </c>
      <c r="M130" s="123">
        <v>4062049</v>
      </c>
      <c r="N130" s="79">
        <v>0</v>
      </c>
    </row>
    <row r="131" spans="1:14" ht="22.5" x14ac:dyDescent="0.25">
      <c r="A131" s="167"/>
      <c r="B131" s="167"/>
      <c r="C131" s="28" t="s">
        <v>49</v>
      </c>
      <c r="D131" s="29" t="s">
        <v>6</v>
      </c>
      <c r="E131" s="22">
        <v>2</v>
      </c>
      <c r="F131" s="22">
        <v>3</v>
      </c>
      <c r="G131" s="22" t="s">
        <v>10</v>
      </c>
      <c r="H131" s="72">
        <v>1119010</v>
      </c>
      <c r="I131" s="72">
        <v>951158.5</v>
      </c>
      <c r="J131" s="72">
        <v>167851.5</v>
      </c>
      <c r="K131" s="72">
        <v>0</v>
      </c>
      <c r="L131" s="72">
        <v>0</v>
      </c>
      <c r="M131" s="72">
        <v>0</v>
      </c>
      <c r="N131" s="72">
        <v>0</v>
      </c>
    </row>
    <row r="132" spans="1:14" ht="22.5" x14ac:dyDescent="0.25">
      <c r="A132" s="167"/>
      <c r="B132" s="167"/>
      <c r="C132" s="28" t="s">
        <v>50</v>
      </c>
      <c r="D132" s="29" t="s">
        <v>4</v>
      </c>
      <c r="E132" s="22">
        <v>4</v>
      </c>
      <c r="F132" s="22" t="s">
        <v>60</v>
      </c>
      <c r="G132" s="22" t="s">
        <v>61</v>
      </c>
      <c r="H132" s="138">
        <v>18992961.129999999</v>
      </c>
      <c r="I132" s="138">
        <v>18043313.0735</v>
      </c>
      <c r="J132" s="138">
        <v>0</v>
      </c>
      <c r="K132" s="138">
        <f>H132-I132</f>
        <v>949648.05649999902</v>
      </c>
      <c r="L132" s="138">
        <v>0</v>
      </c>
      <c r="M132" s="72">
        <v>0</v>
      </c>
      <c r="N132" s="72">
        <v>0</v>
      </c>
    </row>
    <row r="133" spans="1:14" ht="22.5" x14ac:dyDescent="0.25">
      <c r="A133" s="167"/>
      <c r="B133" s="168" t="s">
        <v>77</v>
      </c>
      <c r="C133" s="48" t="s">
        <v>51</v>
      </c>
      <c r="D133" s="34" t="s">
        <v>16</v>
      </c>
      <c r="E133" s="21">
        <v>6</v>
      </c>
      <c r="F133" s="21" t="s">
        <v>81</v>
      </c>
      <c r="G133" s="21" t="s">
        <v>45</v>
      </c>
      <c r="H133" s="72">
        <v>0</v>
      </c>
      <c r="I133" s="72">
        <v>0</v>
      </c>
      <c r="J133" s="72">
        <v>0</v>
      </c>
      <c r="K133" s="72" t="s">
        <v>103</v>
      </c>
      <c r="L133" s="72" t="s">
        <v>103</v>
      </c>
      <c r="M133" s="72">
        <v>0</v>
      </c>
      <c r="N133" s="73">
        <v>0</v>
      </c>
    </row>
    <row r="134" spans="1:14" x14ac:dyDescent="0.25">
      <c r="A134" s="167"/>
      <c r="B134" s="169"/>
      <c r="C134" s="48" t="s">
        <v>52</v>
      </c>
      <c r="D134" s="34" t="s">
        <v>16</v>
      </c>
      <c r="E134" s="21">
        <v>6</v>
      </c>
      <c r="F134" s="21" t="s">
        <v>81</v>
      </c>
      <c r="G134" s="21" t="s">
        <v>45</v>
      </c>
      <c r="H134" s="72">
        <v>1994399</v>
      </c>
      <c r="I134" s="72">
        <v>638207</v>
      </c>
      <c r="J134" s="72">
        <v>358992</v>
      </c>
      <c r="K134" s="72" t="s">
        <v>103</v>
      </c>
      <c r="L134" s="72" t="s">
        <v>103</v>
      </c>
      <c r="M134" s="72">
        <v>997200</v>
      </c>
      <c r="N134" s="73">
        <v>0</v>
      </c>
    </row>
    <row r="135" spans="1:14" x14ac:dyDescent="0.25">
      <c r="A135" s="167"/>
      <c r="B135" s="168" t="s">
        <v>78</v>
      </c>
      <c r="C135" s="48" t="s">
        <v>53</v>
      </c>
      <c r="D135" s="34" t="s">
        <v>16</v>
      </c>
      <c r="E135" s="21">
        <v>6</v>
      </c>
      <c r="F135" s="21" t="s">
        <v>81</v>
      </c>
      <c r="G135" s="21" t="s">
        <v>45</v>
      </c>
      <c r="H135" s="72">
        <v>1217794</v>
      </c>
      <c r="I135" s="72">
        <v>389566</v>
      </c>
      <c r="J135" s="72">
        <v>219131</v>
      </c>
      <c r="K135" s="72" t="s">
        <v>103</v>
      </c>
      <c r="L135" s="72" t="s">
        <v>103</v>
      </c>
      <c r="M135" s="72">
        <v>609097</v>
      </c>
      <c r="N135" s="73">
        <v>0</v>
      </c>
    </row>
    <row r="136" spans="1:14" ht="22.5" x14ac:dyDescent="0.25">
      <c r="A136" s="167"/>
      <c r="B136" s="170"/>
      <c r="C136" s="48" t="s">
        <v>54</v>
      </c>
      <c r="D136" s="34" t="s">
        <v>16</v>
      </c>
      <c r="E136" s="21">
        <v>6</v>
      </c>
      <c r="F136" s="21" t="s">
        <v>81</v>
      </c>
      <c r="G136" s="21" t="s">
        <v>45</v>
      </c>
      <c r="H136" s="72">
        <v>3165392</v>
      </c>
      <c r="I136" s="72">
        <v>646639</v>
      </c>
      <c r="J136" s="72">
        <v>363735</v>
      </c>
      <c r="K136" s="72" t="s">
        <v>103</v>
      </c>
      <c r="L136" s="72" t="s">
        <v>103</v>
      </c>
      <c r="M136" s="72">
        <v>2155018</v>
      </c>
      <c r="N136" s="73">
        <v>0</v>
      </c>
    </row>
    <row r="137" spans="1:14" ht="22.5" x14ac:dyDescent="0.25">
      <c r="A137" s="167"/>
      <c r="B137" s="171"/>
      <c r="C137" s="48" t="s">
        <v>55</v>
      </c>
      <c r="D137" s="34" t="s">
        <v>16</v>
      </c>
      <c r="E137" s="21">
        <v>6</v>
      </c>
      <c r="F137" s="21" t="s">
        <v>81</v>
      </c>
      <c r="G137" s="21" t="s">
        <v>45</v>
      </c>
      <c r="H137" s="72">
        <v>0</v>
      </c>
      <c r="I137" s="72">
        <v>0</v>
      </c>
      <c r="J137" s="72">
        <v>0</v>
      </c>
      <c r="K137" s="72" t="s">
        <v>103</v>
      </c>
      <c r="L137" s="72" t="s">
        <v>103</v>
      </c>
      <c r="M137" s="72">
        <v>0</v>
      </c>
      <c r="N137" s="73">
        <v>0</v>
      </c>
    </row>
    <row r="138" spans="1:14" x14ac:dyDescent="0.25">
      <c r="A138" s="167"/>
      <c r="B138" s="172"/>
      <c r="C138" s="48" t="s">
        <v>56</v>
      </c>
      <c r="D138" s="23" t="s">
        <v>16</v>
      </c>
      <c r="E138" s="21">
        <v>6</v>
      </c>
      <c r="F138" s="21" t="s">
        <v>81</v>
      </c>
      <c r="G138" s="21" t="s">
        <v>45</v>
      </c>
      <c r="H138" s="72">
        <v>0</v>
      </c>
      <c r="I138" s="72">
        <v>0</v>
      </c>
      <c r="J138" s="72">
        <v>0</v>
      </c>
      <c r="K138" s="72" t="s">
        <v>103</v>
      </c>
      <c r="L138" s="72" t="s">
        <v>103</v>
      </c>
      <c r="M138" s="72">
        <v>0</v>
      </c>
      <c r="N138" s="73">
        <v>0</v>
      </c>
    </row>
    <row r="139" spans="1:14" ht="22.5" x14ac:dyDescent="0.25">
      <c r="A139" s="167"/>
      <c r="B139" s="167" t="s">
        <v>79</v>
      </c>
      <c r="C139" s="28" t="s">
        <v>57</v>
      </c>
      <c r="D139" s="29" t="s">
        <v>4</v>
      </c>
      <c r="E139" s="22">
        <v>4</v>
      </c>
      <c r="F139" s="22" t="s">
        <v>60</v>
      </c>
      <c r="G139" s="22" t="s">
        <v>61</v>
      </c>
      <c r="H139" s="138">
        <v>0</v>
      </c>
      <c r="I139" s="138">
        <v>0</v>
      </c>
      <c r="J139" s="138">
        <v>0</v>
      </c>
      <c r="K139" s="138">
        <v>0</v>
      </c>
      <c r="L139" s="138">
        <v>0</v>
      </c>
      <c r="M139" s="72" t="s">
        <v>103</v>
      </c>
      <c r="N139" s="72">
        <v>0</v>
      </c>
    </row>
    <row r="140" spans="1:14" ht="22.5" x14ac:dyDescent="0.25">
      <c r="A140" s="167"/>
      <c r="B140" s="167"/>
      <c r="C140" s="28" t="s">
        <v>35</v>
      </c>
      <c r="D140" s="29" t="s">
        <v>6</v>
      </c>
      <c r="E140" s="22">
        <v>2</v>
      </c>
      <c r="F140" s="22">
        <v>3</v>
      </c>
      <c r="G140" s="22" t="s">
        <v>10</v>
      </c>
      <c r="H140" s="72">
        <v>861700</v>
      </c>
      <c r="I140" s="72">
        <v>732445</v>
      </c>
      <c r="J140" s="72">
        <v>129255</v>
      </c>
      <c r="K140" s="72">
        <v>0</v>
      </c>
      <c r="L140" s="72">
        <v>0</v>
      </c>
      <c r="M140" s="72" t="s">
        <v>103</v>
      </c>
      <c r="N140" s="72">
        <v>0</v>
      </c>
    </row>
    <row r="141" spans="1:14" ht="22.5" x14ac:dyDescent="0.25">
      <c r="A141" s="167"/>
      <c r="B141" s="167"/>
      <c r="C141" s="28" t="s">
        <v>36</v>
      </c>
      <c r="D141" s="29" t="s">
        <v>6</v>
      </c>
      <c r="E141" s="22">
        <v>2</v>
      </c>
      <c r="F141" s="22">
        <v>3</v>
      </c>
      <c r="G141" s="22" t="s">
        <v>10</v>
      </c>
      <c r="H141" s="72">
        <v>977930</v>
      </c>
      <c r="I141" s="72">
        <v>831240.5</v>
      </c>
      <c r="J141" s="72">
        <v>0</v>
      </c>
      <c r="K141" s="72">
        <v>0</v>
      </c>
      <c r="L141" s="72">
        <v>146689.5</v>
      </c>
      <c r="M141" s="72" t="s">
        <v>103</v>
      </c>
      <c r="N141" s="72">
        <v>0</v>
      </c>
    </row>
    <row r="142" spans="1:14" ht="22.5" x14ac:dyDescent="0.25">
      <c r="A142" s="167"/>
      <c r="B142" s="167"/>
      <c r="C142" s="28" t="s">
        <v>37</v>
      </c>
      <c r="D142" s="29" t="s">
        <v>4</v>
      </c>
      <c r="E142" s="22">
        <v>4</v>
      </c>
      <c r="F142" s="22" t="s">
        <v>60</v>
      </c>
      <c r="G142" s="22" t="s">
        <v>61</v>
      </c>
      <c r="H142" s="138">
        <v>4557559</v>
      </c>
      <c r="I142" s="138">
        <v>4329681.05</v>
      </c>
      <c r="J142" s="138">
        <v>0</v>
      </c>
      <c r="K142" s="138">
        <v>0</v>
      </c>
      <c r="L142" s="138">
        <f>H142-I142</f>
        <v>227877.95000000019</v>
      </c>
      <c r="M142" s="72" t="s">
        <v>103</v>
      </c>
      <c r="N142" s="72">
        <v>0</v>
      </c>
    </row>
    <row r="143" spans="1:14" ht="22.5" x14ac:dyDescent="0.25">
      <c r="A143" s="167"/>
      <c r="B143" s="167"/>
      <c r="C143" s="28" t="s">
        <v>38</v>
      </c>
      <c r="D143" s="29" t="s">
        <v>6</v>
      </c>
      <c r="E143" s="22">
        <v>2</v>
      </c>
      <c r="F143" s="22">
        <v>3</v>
      </c>
      <c r="G143" s="22" t="s">
        <v>10</v>
      </c>
      <c r="H143" s="72">
        <v>1151600</v>
      </c>
      <c r="I143" s="72">
        <v>978860</v>
      </c>
      <c r="J143" s="72">
        <v>172740</v>
      </c>
      <c r="K143" s="72">
        <v>0</v>
      </c>
      <c r="L143" s="72">
        <v>0</v>
      </c>
      <c r="M143" s="72" t="s">
        <v>103</v>
      </c>
      <c r="N143" s="72">
        <v>0</v>
      </c>
    </row>
    <row r="144" spans="1:14" ht="22.5" x14ac:dyDescent="0.25">
      <c r="A144" s="30" t="s">
        <v>42</v>
      </c>
      <c r="B144" s="30" t="s">
        <v>80</v>
      </c>
      <c r="C144" s="31" t="s">
        <v>58</v>
      </c>
      <c r="D144" s="30" t="s">
        <v>4</v>
      </c>
      <c r="E144" s="41">
        <v>4</v>
      </c>
      <c r="F144" s="41" t="s">
        <v>60</v>
      </c>
      <c r="G144" s="41" t="s">
        <v>61</v>
      </c>
      <c r="H144" s="138">
        <v>4240986.8100000005</v>
      </c>
      <c r="I144" s="138">
        <v>4028937.4694999997</v>
      </c>
      <c r="J144" s="138">
        <v>0</v>
      </c>
      <c r="K144" s="138">
        <f>H144-I144-L144</f>
        <v>157248.64050000079</v>
      </c>
      <c r="L144" s="138">
        <v>54800.70000000007</v>
      </c>
      <c r="M144" s="75" t="s">
        <v>103</v>
      </c>
      <c r="N144" s="75">
        <v>0</v>
      </c>
    </row>
    <row r="145" spans="1:14" x14ac:dyDescent="0.25">
      <c r="A145" s="13"/>
      <c r="B145" s="13"/>
      <c r="C145" s="13"/>
      <c r="D145" s="13"/>
      <c r="E145" s="13"/>
      <c r="F145" s="13"/>
      <c r="G145" s="13"/>
      <c r="H145" s="19"/>
      <c r="I145" s="19"/>
      <c r="J145" s="19"/>
      <c r="K145" s="19"/>
      <c r="L145" s="19"/>
      <c r="M145" s="19"/>
      <c r="N145" s="19"/>
    </row>
    <row r="146" spans="1:14" x14ac:dyDescent="0.25">
      <c r="A146" s="46" t="s">
        <v>31</v>
      </c>
      <c r="B146" s="13"/>
      <c r="C146" s="13"/>
      <c r="D146" s="13"/>
      <c r="E146" s="13"/>
      <c r="F146" s="13"/>
      <c r="G146" s="13"/>
      <c r="H146" s="77"/>
      <c r="I146" s="19"/>
      <c r="J146" s="19"/>
      <c r="K146" s="19"/>
      <c r="L146" s="19"/>
      <c r="M146" s="19"/>
      <c r="N146" s="19"/>
    </row>
    <row r="147" spans="1:14" s="42" customFormat="1" ht="15" customHeight="1" x14ac:dyDescent="0.25">
      <c r="A147" s="161" t="s">
        <v>32</v>
      </c>
      <c r="B147" s="161" t="s">
        <v>33</v>
      </c>
      <c r="C147" s="158" t="s">
        <v>66</v>
      </c>
      <c r="D147" s="161" t="s">
        <v>1</v>
      </c>
      <c r="E147" s="161"/>
      <c r="F147" s="161"/>
      <c r="G147" s="161"/>
      <c r="H147" s="162" t="s">
        <v>293</v>
      </c>
      <c r="I147" s="163"/>
      <c r="J147" s="163"/>
      <c r="K147" s="163"/>
      <c r="L147" s="163"/>
      <c r="M147" s="164"/>
      <c r="N147" s="173" t="s">
        <v>34</v>
      </c>
    </row>
    <row r="148" spans="1:14" s="42" customFormat="1" ht="15" customHeight="1" x14ac:dyDescent="0.25">
      <c r="A148" s="161"/>
      <c r="B148" s="161"/>
      <c r="C148" s="159"/>
      <c r="D148" s="161" t="s">
        <v>0</v>
      </c>
      <c r="E148" s="161" t="s">
        <v>67</v>
      </c>
      <c r="F148" s="161" t="s">
        <v>64</v>
      </c>
      <c r="G148" s="161" t="s">
        <v>65</v>
      </c>
      <c r="H148" s="165" t="s">
        <v>68</v>
      </c>
      <c r="I148" s="163" t="s">
        <v>82</v>
      </c>
      <c r="J148" s="164"/>
      <c r="K148" s="165" t="s">
        <v>2</v>
      </c>
      <c r="L148" s="165"/>
      <c r="M148" s="165"/>
      <c r="N148" s="174"/>
    </row>
    <row r="149" spans="1:14" s="42" customFormat="1" ht="42.75" customHeight="1" x14ac:dyDescent="0.25">
      <c r="A149" s="161"/>
      <c r="B149" s="161"/>
      <c r="C149" s="160"/>
      <c r="D149" s="161"/>
      <c r="E149" s="161"/>
      <c r="F149" s="161"/>
      <c r="G149" s="161"/>
      <c r="H149" s="165"/>
      <c r="I149" s="69" t="s">
        <v>69</v>
      </c>
      <c r="J149" s="70" t="s">
        <v>70</v>
      </c>
      <c r="K149" s="70" t="s">
        <v>71</v>
      </c>
      <c r="L149" s="105" t="s">
        <v>72</v>
      </c>
      <c r="M149" s="108" t="s">
        <v>294</v>
      </c>
      <c r="N149" s="175"/>
    </row>
    <row r="150" spans="1:14" x14ac:dyDescent="0.25">
      <c r="A150" s="166" t="s">
        <v>39</v>
      </c>
      <c r="B150" s="166" t="s">
        <v>74</v>
      </c>
      <c r="C150" s="24" t="s">
        <v>46</v>
      </c>
      <c r="D150" s="25" t="s">
        <v>4</v>
      </c>
      <c r="E150" s="20">
        <v>4</v>
      </c>
      <c r="F150" s="20" t="s">
        <v>60</v>
      </c>
      <c r="G150" s="20" t="s">
        <v>61</v>
      </c>
      <c r="H150" s="138">
        <v>0</v>
      </c>
      <c r="I150" s="138">
        <v>0</v>
      </c>
      <c r="J150" s="138">
        <v>0</v>
      </c>
      <c r="K150" s="138">
        <f>H150-I150</f>
        <v>0</v>
      </c>
      <c r="L150" s="138">
        <v>0</v>
      </c>
      <c r="M150" s="71" t="s">
        <v>103</v>
      </c>
      <c r="N150" s="71">
        <v>0</v>
      </c>
    </row>
    <row r="151" spans="1:14" ht="22.5" x14ac:dyDescent="0.25">
      <c r="A151" s="166"/>
      <c r="B151" s="166"/>
      <c r="C151" s="24" t="s">
        <v>47</v>
      </c>
      <c r="D151" s="25" t="s">
        <v>8</v>
      </c>
      <c r="E151" s="20">
        <v>4</v>
      </c>
      <c r="F151" s="20">
        <v>1</v>
      </c>
      <c r="G151" s="20" t="s">
        <v>9</v>
      </c>
      <c r="H151" s="110">
        <v>4874019.37</v>
      </c>
      <c r="I151" s="110">
        <v>4142916.47</v>
      </c>
      <c r="J151" s="110">
        <v>0</v>
      </c>
      <c r="K151" s="110">
        <v>487401.93</v>
      </c>
      <c r="L151" s="110">
        <v>243700.97</v>
      </c>
      <c r="M151" s="110" t="s">
        <v>103</v>
      </c>
      <c r="N151" s="71">
        <v>0</v>
      </c>
    </row>
    <row r="152" spans="1:14" x14ac:dyDescent="0.25">
      <c r="A152" s="26" t="s">
        <v>41</v>
      </c>
      <c r="B152" s="26" t="s">
        <v>75</v>
      </c>
      <c r="C152" s="27" t="s">
        <v>48</v>
      </c>
      <c r="D152" s="26" t="s">
        <v>16</v>
      </c>
      <c r="E152" s="18">
        <v>6</v>
      </c>
      <c r="F152" s="18" t="s">
        <v>81</v>
      </c>
      <c r="G152" s="18" t="s">
        <v>45</v>
      </c>
      <c r="H152" s="120">
        <v>0</v>
      </c>
      <c r="I152" s="120">
        <v>0</v>
      </c>
      <c r="J152" s="120">
        <v>0</v>
      </c>
      <c r="K152" s="120" t="s">
        <v>103</v>
      </c>
      <c r="L152" s="120" t="s">
        <v>103</v>
      </c>
      <c r="M152" s="120">
        <v>0</v>
      </c>
      <c r="N152" s="121">
        <v>0</v>
      </c>
    </row>
    <row r="153" spans="1:14" ht="22.5" x14ac:dyDescent="0.25">
      <c r="A153" s="167" t="s">
        <v>40</v>
      </c>
      <c r="B153" s="167" t="s">
        <v>76</v>
      </c>
      <c r="C153" s="48" t="s">
        <v>83</v>
      </c>
      <c r="D153" s="34" t="s">
        <v>16</v>
      </c>
      <c r="E153" s="21">
        <v>6</v>
      </c>
      <c r="F153" s="21" t="s">
        <v>81</v>
      </c>
      <c r="G153" s="21" t="s">
        <v>59</v>
      </c>
      <c r="H153" s="72">
        <v>0</v>
      </c>
      <c r="I153" s="72">
        <v>0</v>
      </c>
      <c r="J153" s="72">
        <v>0</v>
      </c>
      <c r="K153" s="72" t="s">
        <v>103</v>
      </c>
      <c r="L153" s="72" t="s">
        <v>103</v>
      </c>
      <c r="M153" s="72">
        <v>0</v>
      </c>
      <c r="N153" s="73">
        <v>0</v>
      </c>
    </row>
    <row r="154" spans="1:14" ht="33.75" x14ac:dyDescent="0.25">
      <c r="A154" s="167"/>
      <c r="B154" s="167"/>
      <c r="C154" s="48" t="s">
        <v>297</v>
      </c>
      <c r="D154" s="34" t="s">
        <v>16</v>
      </c>
      <c r="E154" s="122">
        <v>6</v>
      </c>
      <c r="F154" s="122" t="s">
        <v>81</v>
      </c>
      <c r="G154" s="122" t="s">
        <v>45</v>
      </c>
      <c r="H154" s="123">
        <v>0</v>
      </c>
      <c r="I154" s="123">
        <v>0</v>
      </c>
      <c r="J154" s="123">
        <v>0</v>
      </c>
      <c r="K154" s="123" t="s">
        <v>103</v>
      </c>
      <c r="L154" s="123" t="s">
        <v>103</v>
      </c>
      <c r="M154" s="123">
        <v>0</v>
      </c>
      <c r="N154" s="79">
        <v>0</v>
      </c>
    </row>
    <row r="155" spans="1:14" ht="22.5" x14ac:dyDescent="0.25">
      <c r="A155" s="167"/>
      <c r="B155" s="167"/>
      <c r="C155" s="28" t="s">
        <v>49</v>
      </c>
      <c r="D155" s="29" t="s">
        <v>6</v>
      </c>
      <c r="E155" s="22">
        <v>2</v>
      </c>
      <c r="F155" s="22">
        <v>3</v>
      </c>
      <c r="G155" s="22" t="s">
        <v>10</v>
      </c>
      <c r="H155" s="72">
        <v>1119010</v>
      </c>
      <c r="I155" s="72">
        <v>951158.5</v>
      </c>
      <c r="J155" s="72">
        <v>167851.5</v>
      </c>
      <c r="K155" s="72">
        <v>0</v>
      </c>
      <c r="L155" s="72">
        <v>0</v>
      </c>
      <c r="M155" s="72" t="s">
        <v>103</v>
      </c>
      <c r="N155" s="72">
        <v>0</v>
      </c>
    </row>
    <row r="156" spans="1:14" ht="22.5" x14ac:dyDescent="0.25">
      <c r="A156" s="167"/>
      <c r="B156" s="167"/>
      <c r="C156" s="28" t="s">
        <v>50</v>
      </c>
      <c r="D156" s="29" t="s">
        <v>4</v>
      </c>
      <c r="E156" s="22">
        <v>4</v>
      </c>
      <c r="F156" s="22" t="s">
        <v>60</v>
      </c>
      <c r="G156" s="22" t="s">
        <v>61</v>
      </c>
      <c r="H156" s="138">
        <v>10156265.359999999</v>
      </c>
      <c r="I156" s="138">
        <v>9648451.3300000001</v>
      </c>
      <c r="J156" s="138">
        <v>0</v>
      </c>
      <c r="K156" s="138">
        <f>H156-I156</f>
        <v>507814.02999999933</v>
      </c>
      <c r="L156" s="138">
        <v>0</v>
      </c>
      <c r="M156" s="72" t="s">
        <v>103</v>
      </c>
      <c r="N156" s="72">
        <v>0</v>
      </c>
    </row>
    <row r="157" spans="1:14" ht="22.5" x14ac:dyDescent="0.25">
      <c r="A157" s="167"/>
      <c r="B157" s="168" t="s">
        <v>77</v>
      </c>
      <c r="C157" s="48" t="s">
        <v>51</v>
      </c>
      <c r="D157" s="34" t="s">
        <v>16</v>
      </c>
      <c r="E157" s="21">
        <v>6</v>
      </c>
      <c r="F157" s="21" t="s">
        <v>81</v>
      </c>
      <c r="G157" s="21" t="s">
        <v>45</v>
      </c>
      <c r="H157" s="72">
        <v>0</v>
      </c>
      <c r="I157" s="72">
        <v>0</v>
      </c>
      <c r="J157" s="72">
        <v>0</v>
      </c>
      <c r="K157" s="72" t="s">
        <v>103</v>
      </c>
      <c r="L157" s="72" t="s">
        <v>103</v>
      </c>
      <c r="M157" s="72">
        <v>0</v>
      </c>
      <c r="N157" s="73">
        <v>0</v>
      </c>
    </row>
    <row r="158" spans="1:14" x14ac:dyDescent="0.25">
      <c r="A158" s="167"/>
      <c r="B158" s="169"/>
      <c r="C158" s="48" t="s">
        <v>52</v>
      </c>
      <c r="D158" s="34" t="s">
        <v>16</v>
      </c>
      <c r="E158" s="21">
        <v>6</v>
      </c>
      <c r="F158" s="21" t="s">
        <v>81</v>
      </c>
      <c r="G158" s="21" t="s">
        <v>45</v>
      </c>
      <c r="H158" s="72">
        <v>0</v>
      </c>
      <c r="I158" s="72">
        <v>0</v>
      </c>
      <c r="J158" s="72">
        <v>0</v>
      </c>
      <c r="K158" s="72" t="s">
        <v>103</v>
      </c>
      <c r="L158" s="72" t="s">
        <v>103</v>
      </c>
      <c r="M158" s="72">
        <v>0</v>
      </c>
      <c r="N158" s="73">
        <v>0</v>
      </c>
    </row>
    <row r="159" spans="1:14" x14ac:dyDescent="0.25">
      <c r="A159" s="167"/>
      <c r="B159" s="168" t="s">
        <v>78</v>
      </c>
      <c r="C159" s="48" t="s">
        <v>53</v>
      </c>
      <c r="D159" s="34" t="s">
        <v>16</v>
      </c>
      <c r="E159" s="21">
        <v>6</v>
      </c>
      <c r="F159" s="21" t="s">
        <v>81</v>
      </c>
      <c r="G159" s="21" t="s">
        <v>45</v>
      </c>
      <c r="H159" s="72">
        <v>0</v>
      </c>
      <c r="I159" s="72">
        <v>0</v>
      </c>
      <c r="J159" s="72">
        <v>0</v>
      </c>
      <c r="K159" s="72" t="s">
        <v>103</v>
      </c>
      <c r="L159" s="72" t="s">
        <v>103</v>
      </c>
      <c r="M159" s="72">
        <v>0</v>
      </c>
      <c r="N159" s="73">
        <v>0</v>
      </c>
    </row>
    <row r="160" spans="1:14" ht="22.5" x14ac:dyDescent="0.25">
      <c r="A160" s="167"/>
      <c r="B160" s="170"/>
      <c r="C160" s="48" t="s">
        <v>54</v>
      </c>
      <c r="D160" s="34" t="s">
        <v>16</v>
      </c>
      <c r="E160" s="21">
        <v>6</v>
      </c>
      <c r="F160" s="21" t="s">
        <v>81</v>
      </c>
      <c r="G160" s="21" t="s">
        <v>45</v>
      </c>
      <c r="H160" s="72">
        <v>0</v>
      </c>
      <c r="I160" s="72">
        <v>0</v>
      </c>
      <c r="J160" s="72">
        <v>0</v>
      </c>
      <c r="K160" s="72" t="s">
        <v>103</v>
      </c>
      <c r="L160" s="72" t="s">
        <v>103</v>
      </c>
      <c r="M160" s="72">
        <v>0</v>
      </c>
      <c r="N160" s="73">
        <v>0</v>
      </c>
    </row>
    <row r="161" spans="1:14" ht="22.5" x14ac:dyDescent="0.25">
      <c r="A161" s="167"/>
      <c r="B161" s="171"/>
      <c r="C161" s="48" t="s">
        <v>55</v>
      </c>
      <c r="D161" s="34" t="s">
        <v>16</v>
      </c>
      <c r="E161" s="21">
        <v>6</v>
      </c>
      <c r="F161" s="21" t="s">
        <v>81</v>
      </c>
      <c r="G161" s="21" t="s">
        <v>45</v>
      </c>
      <c r="H161" s="72">
        <v>0</v>
      </c>
      <c r="I161" s="72">
        <v>0</v>
      </c>
      <c r="J161" s="72">
        <v>0</v>
      </c>
      <c r="K161" s="72" t="s">
        <v>103</v>
      </c>
      <c r="L161" s="72" t="s">
        <v>103</v>
      </c>
      <c r="M161" s="72">
        <v>0</v>
      </c>
      <c r="N161" s="73">
        <v>0</v>
      </c>
    </row>
    <row r="162" spans="1:14" x14ac:dyDescent="0.25">
      <c r="A162" s="167"/>
      <c r="B162" s="172"/>
      <c r="C162" s="48" t="s">
        <v>56</v>
      </c>
      <c r="D162" s="23" t="s">
        <v>16</v>
      </c>
      <c r="E162" s="21">
        <v>6</v>
      </c>
      <c r="F162" s="21" t="s">
        <v>81</v>
      </c>
      <c r="G162" s="21" t="s">
        <v>45</v>
      </c>
      <c r="H162" s="72">
        <v>0</v>
      </c>
      <c r="I162" s="72">
        <v>0</v>
      </c>
      <c r="J162" s="72">
        <v>0</v>
      </c>
      <c r="K162" s="72" t="s">
        <v>103</v>
      </c>
      <c r="L162" s="72" t="s">
        <v>103</v>
      </c>
      <c r="M162" s="72">
        <v>0</v>
      </c>
      <c r="N162" s="73">
        <v>0</v>
      </c>
    </row>
    <row r="163" spans="1:14" ht="22.5" x14ac:dyDescent="0.25">
      <c r="A163" s="167"/>
      <c r="B163" s="167" t="s">
        <v>79</v>
      </c>
      <c r="C163" s="28" t="s">
        <v>57</v>
      </c>
      <c r="D163" s="29" t="s">
        <v>4</v>
      </c>
      <c r="E163" s="22">
        <v>4</v>
      </c>
      <c r="F163" s="22" t="s">
        <v>60</v>
      </c>
      <c r="G163" s="22" t="s">
        <v>61</v>
      </c>
      <c r="H163" s="138">
        <v>0</v>
      </c>
      <c r="I163" s="138">
        <v>0</v>
      </c>
      <c r="J163" s="138">
        <v>0</v>
      </c>
      <c r="K163" s="138">
        <v>0</v>
      </c>
      <c r="L163" s="138">
        <v>0</v>
      </c>
      <c r="M163" s="72" t="s">
        <v>103</v>
      </c>
      <c r="N163" s="72">
        <v>0</v>
      </c>
    </row>
    <row r="164" spans="1:14" ht="22.5" x14ac:dyDescent="0.25">
      <c r="A164" s="167"/>
      <c r="B164" s="167"/>
      <c r="C164" s="28" t="s">
        <v>35</v>
      </c>
      <c r="D164" s="29" t="s">
        <v>6</v>
      </c>
      <c r="E164" s="22">
        <v>2</v>
      </c>
      <c r="F164" s="22">
        <v>3</v>
      </c>
      <c r="G164" s="22" t="s">
        <v>10</v>
      </c>
      <c r="H164" s="72">
        <v>1292550</v>
      </c>
      <c r="I164" s="72">
        <v>1098667.5</v>
      </c>
      <c r="J164" s="72">
        <v>193882.5</v>
      </c>
      <c r="K164" s="72">
        <v>0</v>
      </c>
      <c r="L164" s="72">
        <v>0</v>
      </c>
      <c r="M164" s="72" t="s">
        <v>103</v>
      </c>
      <c r="N164" s="72">
        <v>0</v>
      </c>
    </row>
    <row r="165" spans="1:14" ht="22.5" x14ac:dyDescent="0.25">
      <c r="A165" s="167"/>
      <c r="B165" s="167"/>
      <c r="C165" s="28" t="s">
        <v>36</v>
      </c>
      <c r="D165" s="29" t="s">
        <v>6</v>
      </c>
      <c r="E165" s="22">
        <v>2</v>
      </c>
      <c r="F165" s="22">
        <v>3</v>
      </c>
      <c r="G165" s="22" t="s">
        <v>10</v>
      </c>
      <c r="H165" s="72">
        <v>1955850</v>
      </c>
      <c r="I165" s="72">
        <v>166247250</v>
      </c>
      <c r="J165" s="72">
        <v>0</v>
      </c>
      <c r="K165" s="72">
        <v>293377.5</v>
      </c>
      <c r="L165" s="72">
        <v>0</v>
      </c>
      <c r="M165" s="72" t="s">
        <v>103</v>
      </c>
      <c r="N165" s="72">
        <v>0</v>
      </c>
    </row>
    <row r="166" spans="1:14" ht="22.5" x14ac:dyDescent="0.25">
      <c r="A166" s="167"/>
      <c r="B166" s="167"/>
      <c r="C166" s="28" t="s">
        <v>37</v>
      </c>
      <c r="D166" s="29" t="s">
        <v>4</v>
      </c>
      <c r="E166" s="22">
        <v>4</v>
      </c>
      <c r="F166" s="22" t="s">
        <v>60</v>
      </c>
      <c r="G166" s="22" t="s">
        <v>61</v>
      </c>
      <c r="H166" s="72">
        <v>0</v>
      </c>
      <c r="I166" s="72">
        <v>0</v>
      </c>
      <c r="J166" s="72">
        <v>0</v>
      </c>
      <c r="K166" s="72">
        <f>H166-I166</f>
        <v>0</v>
      </c>
      <c r="L166" s="72">
        <v>0</v>
      </c>
      <c r="M166" s="72" t="s">
        <v>103</v>
      </c>
      <c r="N166" s="72">
        <v>0</v>
      </c>
    </row>
    <row r="167" spans="1:14" ht="22.5" x14ac:dyDescent="0.25">
      <c r="A167" s="167"/>
      <c r="B167" s="167"/>
      <c r="C167" s="28" t="s">
        <v>38</v>
      </c>
      <c r="D167" s="29" t="s">
        <v>6</v>
      </c>
      <c r="E167" s="22">
        <v>2</v>
      </c>
      <c r="F167" s="22">
        <v>3</v>
      </c>
      <c r="G167" s="22" t="s">
        <v>10</v>
      </c>
      <c r="H167" s="72">
        <v>1004150</v>
      </c>
      <c r="I167" s="72">
        <v>853527.5</v>
      </c>
      <c r="J167" s="72">
        <v>150622.5</v>
      </c>
      <c r="K167" s="72">
        <v>0</v>
      </c>
      <c r="L167" s="72">
        <v>0</v>
      </c>
      <c r="M167" s="72" t="s">
        <v>103</v>
      </c>
      <c r="N167" s="72">
        <v>0</v>
      </c>
    </row>
    <row r="168" spans="1:14" ht="22.5" x14ac:dyDescent="0.25">
      <c r="A168" s="30" t="s">
        <v>42</v>
      </c>
      <c r="B168" s="30" t="s">
        <v>80</v>
      </c>
      <c r="C168" s="31" t="s">
        <v>58</v>
      </c>
      <c r="D168" s="30" t="s">
        <v>4</v>
      </c>
      <c r="E168" s="41">
        <v>4</v>
      </c>
      <c r="F168" s="41" t="s">
        <v>60</v>
      </c>
      <c r="G168" s="41" t="s">
        <v>61</v>
      </c>
      <c r="H168" s="138">
        <v>7657410.9500000002</v>
      </c>
      <c r="I168" s="138">
        <v>7274540.3994999994</v>
      </c>
      <c r="J168" s="138">
        <v>0</v>
      </c>
      <c r="K168" s="138">
        <f>H168-I168-L168</f>
        <v>307894.74000000069</v>
      </c>
      <c r="L168" s="138">
        <v>74975.810500000138</v>
      </c>
      <c r="M168" s="75" t="s">
        <v>103</v>
      </c>
      <c r="N168" s="75">
        <v>0</v>
      </c>
    </row>
    <row r="169" spans="1:14" x14ac:dyDescent="0.25">
      <c r="A169" s="13"/>
      <c r="B169" s="13"/>
      <c r="C169" s="13"/>
      <c r="D169" s="13"/>
      <c r="E169" s="13"/>
      <c r="F169" s="13"/>
      <c r="G169" s="13"/>
      <c r="H169" s="19"/>
      <c r="I169" s="19"/>
      <c r="J169" s="19"/>
      <c r="K169" s="19"/>
      <c r="L169" s="19"/>
      <c r="M169" s="19"/>
      <c r="N169" s="19"/>
    </row>
    <row r="170" spans="1:14" x14ac:dyDescent="0.25">
      <c r="A170" s="46" t="s">
        <v>30</v>
      </c>
      <c r="B170" s="13"/>
      <c r="C170" s="13"/>
      <c r="D170" s="13"/>
      <c r="E170" s="13"/>
      <c r="F170" s="13"/>
      <c r="G170" s="13"/>
      <c r="H170" s="77"/>
      <c r="I170" s="19"/>
      <c r="J170" s="19"/>
      <c r="K170" s="19"/>
      <c r="L170" s="19"/>
      <c r="M170" s="19"/>
      <c r="N170" s="19"/>
    </row>
    <row r="171" spans="1:14" s="42" customFormat="1" ht="15" customHeight="1" x14ac:dyDescent="0.25">
      <c r="A171" s="161" t="s">
        <v>32</v>
      </c>
      <c r="B171" s="161" t="s">
        <v>33</v>
      </c>
      <c r="C171" s="158" t="s">
        <v>66</v>
      </c>
      <c r="D171" s="161" t="s">
        <v>1</v>
      </c>
      <c r="E171" s="161"/>
      <c r="F171" s="161"/>
      <c r="G171" s="161"/>
      <c r="H171" s="162" t="s">
        <v>293</v>
      </c>
      <c r="I171" s="163"/>
      <c r="J171" s="163"/>
      <c r="K171" s="163"/>
      <c r="L171" s="163"/>
      <c r="M171" s="164"/>
      <c r="N171" s="173" t="s">
        <v>34</v>
      </c>
    </row>
    <row r="172" spans="1:14" s="42" customFormat="1" ht="15" customHeight="1" x14ac:dyDescent="0.25">
      <c r="A172" s="161"/>
      <c r="B172" s="161"/>
      <c r="C172" s="159"/>
      <c r="D172" s="161" t="s">
        <v>0</v>
      </c>
      <c r="E172" s="161" t="s">
        <v>67</v>
      </c>
      <c r="F172" s="161" t="s">
        <v>64</v>
      </c>
      <c r="G172" s="161" t="s">
        <v>65</v>
      </c>
      <c r="H172" s="165" t="s">
        <v>68</v>
      </c>
      <c r="I172" s="163" t="s">
        <v>82</v>
      </c>
      <c r="J172" s="164"/>
      <c r="K172" s="165" t="s">
        <v>2</v>
      </c>
      <c r="L172" s="165"/>
      <c r="M172" s="165"/>
      <c r="N172" s="174"/>
    </row>
    <row r="173" spans="1:14" s="42" customFormat="1" ht="39.75" customHeight="1" x14ac:dyDescent="0.25">
      <c r="A173" s="161"/>
      <c r="B173" s="161"/>
      <c r="C173" s="160"/>
      <c r="D173" s="161"/>
      <c r="E173" s="161"/>
      <c r="F173" s="161"/>
      <c r="G173" s="161"/>
      <c r="H173" s="165"/>
      <c r="I173" s="69" t="s">
        <v>69</v>
      </c>
      <c r="J173" s="70" t="s">
        <v>70</v>
      </c>
      <c r="K173" s="70" t="s">
        <v>71</v>
      </c>
      <c r="L173" s="105" t="s">
        <v>72</v>
      </c>
      <c r="M173" s="108" t="s">
        <v>294</v>
      </c>
      <c r="N173" s="175"/>
    </row>
    <row r="174" spans="1:14" x14ac:dyDescent="0.25">
      <c r="A174" s="166" t="s">
        <v>39</v>
      </c>
      <c r="B174" s="166" t="s">
        <v>74</v>
      </c>
      <c r="C174" s="24" t="s">
        <v>46</v>
      </c>
      <c r="D174" s="25" t="s">
        <v>4</v>
      </c>
      <c r="E174" s="20">
        <v>4</v>
      </c>
      <c r="F174" s="20" t="s">
        <v>60</v>
      </c>
      <c r="G174" s="20" t="s">
        <v>61</v>
      </c>
      <c r="H174" s="134">
        <v>0</v>
      </c>
      <c r="I174" s="134">
        <v>0</v>
      </c>
      <c r="J174" s="134">
        <v>0</v>
      </c>
      <c r="K174" s="134">
        <v>0</v>
      </c>
      <c r="L174" s="134">
        <v>0</v>
      </c>
      <c r="M174" s="134" t="s">
        <v>103</v>
      </c>
      <c r="N174" s="71">
        <v>0</v>
      </c>
    </row>
    <row r="175" spans="1:14" ht="22.5" x14ac:dyDescent="0.25">
      <c r="A175" s="166"/>
      <c r="B175" s="166"/>
      <c r="C175" s="24" t="s">
        <v>47</v>
      </c>
      <c r="D175" s="25" t="s">
        <v>8</v>
      </c>
      <c r="E175" s="20">
        <v>4</v>
      </c>
      <c r="F175" s="20">
        <v>1</v>
      </c>
      <c r="G175" s="20" t="s">
        <v>9</v>
      </c>
      <c r="H175" s="110">
        <v>4874019.37</v>
      </c>
      <c r="I175" s="110">
        <v>4142916.47</v>
      </c>
      <c r="J175" s="110">
        <v>0</v>
      </c>
      <c r="K175" s="110">
        <v>487401.93</v>
      </c>
      <c r="L175" s="110">
        <v>243700.97</v>
      </c>
      <c r="M175" s="110" t="s">
        <v>103</v>
      </c>
      <c r="N175" s="71">
        <v>0</v>
      </c>
    </row>
    <row r="176" spans="1:14" x14ac:dyDescent="0.25">
      <c r="A176" s="26" t="s">
        <v>41</v>
      </c>
      <c r="B176" s="26" t="s">
        <v>75</v>
      </c>
      <c r="C176" s="27" t="s">
        <v>48</v>
      </c>
      <c r="D176" s="26" t="s">
        <v>16</v>
      </c>
      <c r="E176" s="18">
        <v>6</v>
      </c>
      <c r="F176" s="18" t="s">
        <v>81</v>
      </c>
      <c r="G176" s="18" t="s">
        <v>45</v>
      </c>
      <c r="H176" s="78">
        <v>0</v>
      </c>
      <c r="I176" s="78">
        <v>0</v>
      </c>
      <c r="J176" s="78">
        <v>0</v>
      </c>
      <c r="K176" s="78" t="s">
        <v>103</v>
      </c>
      <c r="L176" s="78" t="s">
        <v>103</v>
      </c>
      <c r="M176" s="78">
        <v>0</v>
      </c>
      <c r="N176" s="78">
        <v>0</v>
      </c>
    </row>
    <row r="177" spans="1:14" ht="22.5" x14ac:dyDescent="0.25">
      <c r="A177" s="167" t="s">
        <v>40</v>
      </c>
      <c r="B177" s="167" t="s">
        <v>76</v>
      </c>
      <c r="C177" s="48" t="s">
        <v>83</v>
      </c>
      <c r="D177" s="34" t="s">
        <v>16</v>
      </c>
      <c r="E177" s="21">
        <v>6</v>
      </c>
      <c r="F177" s="21" t="s">
        <v>81</v>
      </c>
      <c r="G177" s="21" t="s">
        <v>59</v>
      </c>
      <c r="H177" s="79">
        <v>0</v>
      </c>
      <c r="I177" s="79">
        <v>0</v>
      </c>
      <c r="J177" s="79">
        <v>0</v>
      </c>
      <c r="K177" s="79" t="s">
        <v>103</v>
      </c>
      <c r="L177" s="79" t="s">
        <v>103</v>
      </c>
      <c r="M177" s="79">
        <v>0</v>
      </c>
      <c r="N177" s="79">
        <v>0</v>
      </c>
    </row>
    <row r="178" spans="1:14" ht="33.75" x14ac:dyDescent="0.25">
      <c r="A178" s="167"/>
      <c r="B178" s="167"/>
      <c r="C178" s="48" t="s">
        <v>297</v>
      </c>
      <c r="D178" s="34" t="s">
        <v>16</v>
      </c>
      <c r="E178" s="122">
        <v>6</v>
      </c>
      <c r="F178" s="122" t="s">
        <v>81</v>
      </c>
      <c r="G178" s="122" t="s">
        <v>45</v>
      </c>
      <c r="H178" s="123">
        <v>0</v>
      </c>
      <c r="I178" s="123">
        <v>0</v>
      </c>
      <c r="J178" s="123">
        <v>0</v>
      </c>
      <c r="K178" s="123" t="s">
        <v>103</v>
      </c>
      <c r="L178" s="123" t="s">
        <v>103</v>
      </c>
      <c r="M178" s="123">
        <v>0</v>
      </c>
      <c r="N178" s="79">
        <v>0</v>
      </c>
    </row>
    <row r="179" spans="1:14" ht="22.5" x14ac:dyDescent="0.25">
      <c r="A179" s="167"/>
      <c r="B179" s="167"/>
      <c r="C179" s="48" t="s">
        <v>49</v>
      </c>
      <c r="D179" s="34" t="s">
        <v>6</v>
      </c>
      <c r="E179" s="22">
        <v>2</v>
      </c>
      <c r="F179" s="22">
        <v>3</v>
      </c>
      <c r="G179" s="22" t="s">
        <v>10</v>
      </c>
      <c r="H179" s="72">
        <v>1021730</v>
      </c>
      <c r="I179" s="72">
        <v>868470.5</v>
      </c>
      <c r="J179" s="72">
        <v>153259.5</v>
      </c>
      <c r="K179" s="72">
        <v>0</v>
      </c>
      <c r="L179" s="72">
        <v>0</v>
      </c>
      <c r="M179" s="72" t="s">
        <v>103</v>
      </c>
      <c r="N179" s="72">
        <v>0</v>
      </c>
    </row>
    <row r="180" spans="1:14" ht="22.5" x14ac:dyDescent="0.25">
      <c r="A180" s="167"/>
      <c r="B180" s="167"/>
      <c r="C180" s="28" t="s">
        <v>50</v>
      </c>
      <c r="D180" s="34" t="s">
        <v>4</v>
      </c>
      <c r="E180" s="22">
        <v>4</v>
      </c>
      <c r="F180" s="22" t="s">
        <v>60</v>
      </c>
      <c r="G180" s="22" t="s">
        <v>61</v>
      </c>
      <c r="H180" s="138">
        <v>0</v>
      </c>
      <c r="I180" s="138">
        <v>0</v>
      </c>
      <c r="J180" s="138">
        <v>0</v>
      </c>
      <c r="K180" s="138">
        <f>H180-I180</f>
        <v>0</v>
      </c>
      <c r="L180" s="138">
        <v>0</v>
      </c>
      <c r="M180" s="72" t="s">
        <v>103</v>
      </c>
      <c r="N180" s="72">
        <v>0</v>
      </c>
    </row>
    <row r="181" spans="1:14" ht="22.5" x14ac:dyDescent="0.25">
      <c r="A181" s="167"/>
      <c r="B181" s="168" t="s">
        <v>77</v>
      </c>
      <c r="C181" s="28" t="s">
        <v>51</v>
      </c>
      <c r="D181" s="34" t="s">
        <v>16</v>
      </c>
      <c r="E181" s="21">
        <v>6</v>
      </c>
      <c r="F181" s="21" t="s">
        <v>81</v>
      </c>
      <c r="G181" s="21" t="s">
        <v>45</v>
      </c>
      <c r="H181" s="79">
        <v>0</v>
      </c>
      <c r="I181" s="79">
        <v>0</v>
      </c>
      <c r="J181" s="79">
        <v>0</v>
      </c>
      <c r="K181" s="79" t="s">
        <v>103</v>
      </c>
      <c r="L181" s="79" t="s">
        <v>103</v>
      </c>
      <c r="M181" s="79">
        <v>0</v>
      </c>
      <c r="N181" s="79">
        <v>0</v>
      </c>
    </row>
    <row r="182" spans="1:14" x14ac:dyDescent="0.25">
      <c r="A182" s="167"/>
      <c r="B182" s="169"/>
      <c r="C182" s="28" t="s">
        <v>52</v>
      </c>
      <c r="D182" s="34" t="s">
        <v>16</v>
      </c>
      <c r="E182" s="21">
        <v>6</v>
      </c>
      <c r="F182" s="21" t="s">
        <v>81</v>
      </c>
      <c r="G182" s="21" t="s">
        <v>45</v>
      </c>
      <c r="H182" s="79">
        <v>0</v>
      </c>
      <c r="I182" s="79">
        <v>0</v>
      </c>
      <c r="J182" s="79">
        <v>0</v>
      </c>
      <c r="K182" s="79" t="s">
        <v>103</v>
      </c>
      <c r="L182" s="79" t="s">
        <v>103</v>
      </c>
      <c r="M182" s="79">
        <v>0</v>
      </c>
      <c r="N182" s="79">
        <v>0</v>
      </c>
    </row>
    <row r="183" spans="1:14" x14ac:dyDescent="0.25">
      <c r="A183" s="167"/>
      <c r="B183" s="168" t="s">
        <v>78</v>
      </c>
      <c r="C183" s="28" t="s">
        <v>53</v>
      </c>
      <c r="D183" s="34" t="s">
        <v>16</v>
      </c>
      <c r="E183" s="21">
        <v>6</v>
      </c>
      <c r="F183" s="21" t="s">
        <v>81</v>
      </c>
      <c r="G183" s="21" t="s">
        <v>45</v>
      </c>
      <c r="H183" s="79">
        <v>0</v>
      </c>
      <c r="I183" s="79">
        <v>0</v>
      </c>
      <c r="J183" s="79">
        <v>0</v>
      </c>
      <c r="K183" s="79" t="s">
        <v>103</v>
      </c>
      <c r="L183" s="79" t="s">
        <v>103</v>
      </c>
      <c r="M183" s="79">
        <v>0</v>
      </c>
      <c r="N183" s="79">
        <v>0</v>
      </c>
    </row>
    <row r="184" spans="1:14" ht="22.5" x14ac:dyDescent="0.25">
      <c r="A184" s="167"/>
      <c r="B184" s="170"/>
      <c r="C184" s="28" t="s">
        <v>54</v>
      </c>
      <c r="D184" s="34" t="s">
        <v>16</v>
      </c>
      <c r="E184" s="21">
        <v>6</v>
      </c>
      <c r="F184" s="21" t="s">
        <v>81</v>
      </c>
      <c r="G184" s="21" t="s">
        <v>45</v>
      </c>
      <c r="H184" s="79">
        <v>0</v>
      </c>
      <c r="I184" s="79">
        <v>0</v>
      </c>
      <c r="J184" s="79">
        <v>0</v>
      </c>
      <c r="K184" s="79" t="s">
        <v>103</v>
      </c>
      <c r="L184" s="79" t="s">
        <v>103</v>
      </c>
      <c r="M184" s="79">
        <v>0</v>
      </c>
      <c r="N184" s="79">
        <v>0</v>
      </c>
    </row>
    <row r="185" spans="1:14" ht="22.5" x14ac:dyDescent="0.25">
      <c r="A185" s="167"/>
      <c r="B185" s="171"/>
      <c r="C185" s="28" t="s">
        <v>55</v>
      </c>
      <c r="D185" s="34" t="s">
        <v>16</v>
      </c>
      <c r="E185" s="21">
        <v>6</v>
      </c>
      <c r="F185" s="21" t="s">
        <v>81</v>
      </c>
      <c r="G185" s="21" t="s">
        <v>45</v>
      </c>
      <c r="H185" s="79">
        <v>0</v>
      </c>
      <c r="I185" s="79">
        <v>0</v>
      </c>
      <c r="J185" s="79">
        <v>0</v>
      </c>
      <c r="K185" s="79" t="s">
        <v>103</v>
      </c>
      <c r="L185" s="79" t="s">
        <v>103</v>
      </c>
      <c r="M185" s="79">
        <v>0</v>
      </c>
      <c r="N185" s="79">
        <v>0</v>
      </c>
    </row>
    <row r="186" spans="1:14" x14ac:dyDescent="0.25">
      <c r="A186" s="167"/>
      <c r="B186" s="172"/>
      <c r="C186" s="28" t="s">
        <v>56</v>
      </c>
      <c r="D186" s="23" t="s">
        <v>16</v>
      </c>
      <c r="E186" s="21">
        <v>6</v>
      </c>
      <c r="F186" s="21" t="s">
        <v>81</v>
      </c>
      <c r="G186" s="21" t="s">
        <v>45</v>
      </c>
      <c r="H186" s="79">
        <v>0</v>
      </c>
      <c r="I186" s="79">
        <v>0</v>
      </c>
      <c r="J186" s="79">
        <v>0</v>
      </c>
      <c r="K186" s="79" t="s">
        <v>103</v>
      </c>
      <c r="L186" s="79" t="s">
        <v>103</v>
      </c>
      <c r="M186" s="79">
        <v>0</v>
      </c>
      <c r="N186" s="79">
        <v>0</v>
      </c>
    </row>
    <row r="187" spans="1:14" ht="22.5" x14ac:dyDescent="0.25">
      <c r="A187" s="167"/>
      <c r="B187" s="167" t="s">
        <v>79</v>
      </c>
      <c r="C187" s="28" t="s">
        <v>57</v>
      </c>
      <c r="D187" s="34" t="s">
        <v>4</v>
      </c>
      <c r="E187" s="22">
        <v>4</v>
      </c>
      <c r="F187" s="22" t="s">
        <v>60</v>
      </c>
      <c r="G187" s="22" t="s">
        <v>61</v>
      </c>
      <c r="H187" s="138">
        <v>0</v>
      </c>
      <c r="I187" s="138">
        <v>0</v>
      </c>
      <c r="J187" s="138">
        <v>0</v>
      </c>
      <c r="K187" s="138">
        <v>0</v>
      </c>
      <c r="L187" s="138">
        <v>0</v>
      </c>
      <c r="M187" s="72" t="s">
        <v>103</v>
      </c>
      <c r="N187" s="72">
        <v>0</v>
      </c>
    </row>
    <row r="188" spans="1:14" ht="22.5" x14ac:dyDescent="0.25">
      <c r="A188" s="167"/>
      <c r="B188" s="167"/>
      <c r="C188" s="28" t="s">
        <v>35</v>
      </c>
      <c r="D188" s="34" t="s">
        <v>6</v>
      </c>
      <c r="E188" s="22">
        <v>2</v>
      </c>
      <c r="F188" s="22">
        <v>3</v>
      </c>
      <c r="G188" s="22" t="s">
        <v>10</v>
      </c>
      <c r="H188" s="72">
        <v>0</v>
      </c>
      <c r="I188" s="72">
        <v>0</v>
      </c>
      <c r="J188" s="72">
        <v>0</v>
      </c>
      <c r="K188" s="72">
        <v>0</v>
      </c>
      <c r="L188" s="72">
        <v>0</v>
      </c>
      <c r="M188" s="72" t="s">
        <v>103</v>
      </c>
      <c r="N188" s="72">
        <v>0</v>
      </c>
    </row>
    <row r="189" spans="1:14" ht="22.5" x14ac:dyDescent="0.25">
      <c r="A189" s="167"/>
      <c r="B189" s="167"/>
      <c r="C189" s="28" t="s">
        <v>36</v>
      </c>
      <c r="D189" s="34" t="s">
        <v>6</v>
      </c>
      <c r="E189" s="22">
        <v>2</v>
      </c>
      <c r="F189" s="22">
        <v>3</v>
      </c>
      <c r="G189" s="22" t="s">
        <v>10</v>
      </c>
      <c r="H189" s="72">
        <v>977920</v>
      </c>
      <c r="I189" s="72">
        <v>831232</v>
      </c>
      <c r="J189" s="72">
        <v>0</v>
      </c>
      <c r="K189" s="72">
        <v>146688</v>
      </c>
      <c r="L189" s="72">
        <v>0</v>
      </c>
      <c r="M189" s="72" t="s">
        <v>103</v>
      </c>
      <c r="N189" s="72">
        <v>0</v>
      </c>
    </row>
    <row r="190" spans="1:14" ht="22.5" x14ac:dyDescent="0.25">
      <c r="A190" s="167"/>
      <c r="B190" s="167"/>
      <c r="C190" s="28" t="s">
        <v>37</v>
      </c>
      <c r="D190" s="34" t="s">
        <v>4</v>
      </c>
      <c r="E190" s="22">
        <v>4</v>
      </c>
      <c r="F190" s="22" t="s">
        <v>60</v>
      </c>
      <c r="G190" s="22" t="s">
        <v>61</v>
      </c>
      <c r="H190" s="138">
        <v>0</v>
      </c>
      <c r="I190" s="138">
        <v>0</v>
      </c>
      <c r="J190" s="138">
        <v>0</v>
      </c>
      <c r="K190" s="138">
        <f>H190-I190</f>
        <v>0</v>
      </c>
      <c r="L190" s="138">
        <v>0</v>
      </c>
      <c r="M190" s="72" t="s">
        <v>103</v>
      </c>
      <c r="N190" s="72">
        <v>0</v>
      </c>
    </row>
    <row r="191" spans="1:14" ht="22.5" x14ac:dyDescent="0.25">
      <c r="A191" s="167"/>
      <c r="B191" s="167"/>
      <c r="C191" s="28" t="s">
        <v>38</v>
      </c>
      <c r="D191" s="34" t="s">
        <v>6</v>
      </c>
      <c r="E191" s="22">
        <v>2</v>
      </c>
      <c r="F191" s="22">
        <v>3</v>
      </c>
      <c r="G191" s="22" t="s">
        <v>10</v>
      </c>
      <c r="H191" s="72">
        <v>666670</v>
      </c>
      <c r="I191" s="72">
        <v>566669.5</v>
      </c>
      <c r="J191" s="72">
        <v>100000.5</v>
      </c>
      <c r="K191" s="72">
        <v>0</v>
      </c>
      <c r="L191" s="72">
        <v>0</v>
      </c>
      <c r="M191" s="72" t="s">
        <v>103</v>
      </c>
      <c r="N191" s="72">
        <v>0</v>
      </c>
    </row>
    <row r="192" spans="1:14" ht="22.5" x14ac:dyDescent="0.25">
      <c r="A192" s="30" t="s">
        <v>42</v>
      </c>
      <c r="B192" s="30" t="s">
        <v>80</v>
      </c>
      <c r="C192" s="31" t="s">
        <v>58</v>
      </c>
      <c r="D192" s="30" t="s">
        <v>4</v>
      </c>
      <c r="E192" s="41">
        <v>4</v>
      </c>
      <c r="F192" s="41" t="s">
        <v>60</v>
      </c>
      <c r="G192" s="41" t="s">
        <v>61</v>
      </c>
      <c r="H192" s="138">
        <v>0</v>
      </c>
      <c r="I192" s="138">
        <v>0</v>
      </c>
      <c r="J192" s="138">
        <v>0</v>
      </c>
      <c r="K192" s="138">
        <f>H192-I192</f>
        <v>0</v>
      </c>
      <c r="L192" s="138">
        <v>0</v>
      </c>
      <c r="M192" s="75" t="s">
        <v>103</v>
      </c>
      <c r="N192" s="75">
        <v>0</v>
      </c>
    </row>
    <row r="193" spans="1:14" x14ac:dyDescent="0.25">
      <c r="A193" s="13"/>
      <c r="B193" s="13"/>
      <c r="C193" s="13"/>
      <c r="D193" s="13"/>
      <c r="E193" s="13"/>
      <c r="F193" s="13"/>
      <c r="G193" s="13"/>
      <c r="H193" s="19"/>
      <c r="I193" s="19"/>
      <c r="J193" s="19"/>
      <c r="K193" s="19"/>
      <c r="L193" s="19"/>
      <c r="M193" s="19"/>
      <c r="N193" s="19"/>
    </row>
    <row r="194" spans="1:14" x14ac:dyDescent="0.25">
      <c r="A194" s="46" t="s">
        <v>29</v>
      </c>
      <c r="B194" s="13"/>
      <c r="C194" s="13"/>
      <c r="D194" s="13"/>
      <c r="E194" s="13"/>
      <c r="F194" s="13"/>
      <c r="G194" s="13"/>
      <c r="H194" s="77"/>
      <c r="I194" s="19"/>
      <c r="J194" s="19"/>
      <c r="K194" s="19"/>
      <c r="L194" s="19"/>
      <c r="M194" s="19"/>
      <c r="N194" s="19"/>
    </row>
    <row r="195" spans="1:14" s="3" customFormat="1" ht="15" customHeight="1" x14ac:dyDescent="0.25">
      <c r="A195" s="161" t="s">
        <v>32</v>
      </c>
      <c r="B195" s="161" t="s">
        <v>33</v>
      </c>
      <c r="C195" s="158" t="s">
        <v>66</v>
      </c>
      <c r="D195" s="161" t="s">
        <v>1</v>
      </c>
      <c r="E195" s="161"/>
      <c r="F195" s="161"/>
      <c r="G195" s="161"/>
      <c r="H195" s="162" t="s">
        <v>293</v>
      </c>
      <c r="I195" s="163"/>
      <c r="J195" s="163"/>
      <c r="K195" s="163"/>
      <c r="L195" s="163"/>
      <c r="M195" s="164"/>
      <c r="N195" s="173" t="s">
        <v>34</v>
      </c>
    </row>
    <row r="196" spans="1:14" s="3" customFormat="1" ht="15" customHeight="1" x14ac:dyDescent="0.25">
      <c r="A196" s="161"/>
      <c r="B196" s="161"/>
      <c r="C196" s="159"/>
      <c r="D196" s="161" t="s">
        <v>0</v>
      </c>
      <c r="E196" s="161" t="s">
        <v>67</v>
      </c>
      <c r="F196" s="161" t="s">
        <v>64</v>
      </c>
      <c r="G196" s="161" t="s">
        <v>65</v>
      </c>
      <c r="H196" s="165" t="s">
        <v>68</v>
      </c>
      <c r="I196" s="163" t="s">
        <v>82</v>
      </c>
      <c r="J196" s="164"/>
      <c r="K196" s="165" t="s">
        <v>2</v>
      </c>
      <c r="L196" s="165"/>
      <c r="M196" s="165"/>
      <c r="N196" s="174"/>
    </row>
    <row r="197" spans="1:14" s="3" customFormat="1" ht="39.75" customHeight="1" x14ac:dyDescent="0.25">
      <c r="A197" s="161"/>
      <c r="B197" s="161"/>
      <c r="C197" s="160"/>
      <c r="D197" s="161"/>
      <c r="E197" s="161"/>
      <c r="F197" s="161"/>
      <c r="G197" s="161"/>
      <c r="H197" s="165"/>
      <c r="I197" s="69" t="s">
        <v>69</v>
      </c>
      <c r="J197" s="70" t="s">
        <v>70</v>
      </c>
      <c r="K197" s="70" t="s">
        <v>71</v>
      </c>
      <c r="L197" s="105" t="s">
        <v>72</v>
      </c>
      <c r="M197" s="108" t="s">
        <v>294</v>
      </c>
      <c r="N197" s="175"/>
    </row>
    <row r="198" spans="1:14" x14ac:dyDescent="0.25">
      <c r="A198" s="166" t="s">
        <v>39</v>
      </c>
      <c r="B198" s="166" t="s">
        <v>74</v>
      </c>
      <c r="C198" s="24" t="s">
        <v>46</v>
      </c>
      <c r="D198" s="25" t="s">
        <v>4</v>
      </c>
      <c r="E198" s="20">
        <v>4</v>
      </c>
      <c r="F198" s="20" t="s">
        <v>60</v>
      </c>
      <c r="G198" s="20" t="s">
        <v>61</v>
      </c>
      <c r="H198" s="71">
        <v>0</v>
      </c>
      <c r="I198" s="71">
        <v>0</v>
      </c>
      <c r="J198" s="71">
        <v>0</v>
      </c>
      <c r="K198" s="71">
        <f>H198-I198</f>
        <v>0</v>
      </c>
      <c r="L198" s="71">
        <v>0</v>
      </c>
      <c r="M198" s="71" t="s">
        <v>103</v>
      </c>
      <c r="N198" s="71">
        <v>0</v>
      </c>
    </row>
    <row r="199" spans="1:14" ht="22.5" x14ac:dyDescent="0.25">
      <c r="A199" s="166"/>
      <c r="B199" s="166"/>
      <c r="C199" s="24" t="s">
        <v>47</v>
      </c>
      <c r="D199" s="25" t="s">
        <v>8</v>
      </c>
      <c r="E199" s="20">
        <v>4</v>
      </c>
      <c r="F199" s="20">
        <v>1</v>
      </c>
      <c r="G199" s="20" t="s">
        <v>9</v>
      </c>
      <c r="H199" s="110">
        <v>4874019.38</v>
      </c>
      <c r="I199" s="110">
        <v>4142916.47</v>
      </c>
      <c r="J199" s="110">
        <v>0</v>
      </c>
      <c r="K199" s="110">
        <v>487401.94</v>
      </c>
      <c r="L199" s="110">
        <v>243700.97</v>
      </c>
      <c r="M199" s="134" t="s">
        <v>103</v>
      </c>
      <c r="N199" s="71">
        <v>0</v>
      </c>
    </row>
    <row r="200" spans="1:14" x14ac:dyDescent="0.25">
      <c r="A200" s="26" t="s">
        <v>41</v>
      </c>
      <c r="B200" s="26" t="s">
        <v>75</v>
      </c>
      <c r="C200" s="27" t="s">
        <v>48</v>
      </c>
      <c r="D200" s="26" t="s">
        <v>16</v>
      </c>
      <c r="E200" s="18">
        <v>6</v>
      </c>
      <c r="F200" s="18" t="s">
        <v>81</v>
      </c>
      <c r="G200" s="18" t="s">
        <v>45</v>
      </c>
      <c r="H200" s="78">
        <v>0</v>
      </c>
      <c r="I200" s="78">
        <v>0</v>
      </c>
      <c r="J200" s="78" t="s">
        <v>103</v>
      </c>
      <c r="K200" s="78" t="s">
        <v>103</v>
      </c>
      <c r="L200" s="78" t="s">
        <v>103</v>
      </c>
      <c r="M200" s="78">
        <v>0</v>
      </c>
      <c r="N200" s="78">
        <v>0</v>
      </c>
    </row>
    <row r="201" spans="1:14" ht="22.5" x14ac:dyDescent="0.25">
      <c r="A201" s="167" t="s">
        <v>40</v>
      </c>
      <c r="B201" s="167" t="s">
        <v>76</v>
      </c>
      <c r="C201" s="28" t="s">
        <v>83</v>
      </c>
      <c r="D201" s="29" t="s">
        <v>16</v>
      </c>
      <c r="E201" s="21">
        <v>6</v>
      </c>
      <c r="F201" s="21" t="s">
        <v>81</v>
      </c>
      <c r="G201" s="21" t="s">
        <v>59</v>
      </c>
      <c r="H201" s="79">
        <v>0</v>
      </c>
      <c r="I201" s="79">
        <v>0</v>
      </c>
      <c r="J201" s="79" t="s">
        <v>103</v>
      </c>
      <c r="K201" s="79" t="s">
        <v>103</v>
      </c>
      <c r="L201" s="79" t="s">
        <v>103</v>
      </c>
      <c r="M201" s="79">
        <v>0</v>
      </c>
      <c r="N201" s="80">
        <v>0</v>
      </c>
    </row>
    <row r="202" spans="1:14" ht="33.75" x14ac:dyDescent="0.25">
      <c r="A202" s="167"/>
      <c r="B202" s="167"/>
      <c r="C202" s="48" t="s">
        <v>297</v>
      </c>
      <c r="D202" s="34" t="s">
        <v>16</v>
      </c>
      <c r="E202" s="122">
        <v>6</v>
      </c>
      <c r="F202" s="122" t="s">
        <v>81</v>
      </c>
      <c r="G202" s="122" t="s">
        <v>45</v>
      </c>
      <c r="H202" s="123">
        <v>0</v>
      </c>
      <c r="I202" s="123">
        <v>0</v>
      </c>
      <c r="J202" s="123">
        <v>0</v>
      </c>
      <c r="K202" s="123" t="s">
        <v>103</v>
      </c>
      <c r="L202" s="123" t="s">
        <v>103</v>
      </c>
      <c r="M202" s="123">
        <v>0</v>
      </c>
      <c r="N202" s="79">
        <v>0</v>
      </c>
    </row>
    <row r="203" spans="1:14" ht="22.5" x14ac:dyDescent="0.25">
      <c r="A203" s="167"/>
      <c r="B203" s="167"/>
      <c r="C203" s="28" t="s">
        <v>49</v>
      </c>
      <c r="D203" s="29" t="s">
        <v>6</v>
      </c>
      <c r="E203" s="22">
        <v>2</v>
      </c>
      <c r="F203" s="22">
        <v>3</v>
      </c>
      <c r="G203" s="22" t="s">
        <v>10</v>
      </c>
      <c r="H203" s="79">
        <v>0</v>
      </c>
      <c r="I203" s="79">
        <v>0</v>
      </c>
      <c r="J203" s="79">
        <v>0</v>
      </c>
      <c r="K203" s="79">
        <v>0</v>
      </c>
      <c r="L203" s="79">
        <v>0</v>
      </c>
      <c r="M203" s="79" t="s">
        <v>103</v>
      </c>
      <c r="N203" s="79">
        <v>0</v>
      </c>
    </row>
    <row r="204" spans="1:14" ht="22.5" x14ac:dyDescent="0.25">
      <c r="A204" s="167"/>
      <c r="B204" s="167"/>
      <c r="C204" s="28" t="s">
        <v>50</v>
      </c>
      <c r="D204" s="29" t="s">
        <v>4</v>
      </c>
      <c r="E204" s="22">
        <v>4</v>
      </c>
      <c r="F204" s="22" t="s">
        <v>60</v>
      </c>
      <c r="G204" s="22" t="s">
        <v>61</v>
      </c>
      <c r="H204" s="138">
        <v>0</v>
      </c>
      <c r="I204" s="138">
        <v>0</v>
      </c>
      <c r="J204" s="138">
        <v>0</v>
      </c>
      <c r="K204" s="138">
        <f>H204-I204</f>
        <v>0</v>
      </c>
      <c r="L204" s="138">
        <v>0</v>
      </c>
      <c r="M204" s="72" t="s">
        <v>103</v>
      </c>
      <c r="N204" s="72">
        <v>0</v>
      </c>
    </row>
    <row r="205" spans="1:14" ht="22.5" x14ac:dyDescent="0.25">
      <c r="A205" s="167"/>
      <c r="B205" s="168" t="s">
        <v>77</v>
      </c>
      <c r="C205" s="28" t="s">
        <v>51</v>
      </c>
      <c r="D205" s="29" t="s">
        <v>16</v>
      </c>
      <c r="E205" s="21">
        <v>6</v>
      </c>
      <c r="F205" s="21" t="s">
        <v>81</v>
      </c>
      <c r="G205" s="21" t="s">
        <v>45</v>
      </c>
      <c r="H205" s="79">
        <v>0</v>
      </c>
      <c r="I205" s="79">
        <v>0</v>
      </c>
      <c r="J205" s="79" t="s">
        <v>103</v>
      </c>
      <c r="K205" s="79" t="s">
        <v>103</v>
      </c>
      <c r="L205" s="79" t="s">
        <v>103</v>
      </c>
      <c r="M205" s="79">
        <v>0</v>
      </c>
      <c r="N205" s="79">
        <v>0</v>
      </c>
    </row>
    <row r="206" spans="1:14" x14ac:dyDescent="0.25">
      <c r="A206" s="167"/>
      <c r="B206" s="169"/>
      <c r="C206" s="28" t="s">
        <v>52</v>
      </c>
      <c r="D206" s="29" t="s">
        <v>16</v>
      </c>
      <c r="E206" s="21">
        <v>6</v>
      </c>
      <c r="F206" s="21" t="s">
        <v>81</v>
      </c>
      <c r="G206" s="21" t="s">
        <v>45</v>
      </c>
      <c r="H206" s="79">
        <v>0</v>
      </c>
      <c r="I206" s="79">
        <v>0</v>
      </c>
      <c r="J206" s="79" t="s">
        <v>103</v>
      </c>
      <c r="K206" s="79" t="s">
        <v>103</v>
      </c>
      <c r="L206" s="79" t="s">
        <v>103</v>
      </c>
      <c r="M206" s="79">
        <v>0</v>
      </c>
      <c r="N206" s="79">
        <v>0</v>
      </c>
    </row>
    <row r="207" spans="1:14" x14ac:dyDescent="0.25">
      <c r="A207" s="167"/>
      <c r="B207" s="168" t="s">
        <v>78</v>
      </c>
      <c r="C207" s="28" t="s">
        <v>53</v>
      </c>
      <c r="D207" s="29" t="s">
        <v>16</v>
      </c>
      <c r="E207" s="21">
        <v>6</v>
      </c>
      <c r="F207" s="21" t="s">
        <v>81</v>
      </c>
      <c r="G207" s="21" t="s">
        <v>45</v>
      </c>
      <c r="H207" s="79">
        <v>0</v>
      </c>
      <c r="I207" s="79">
        <v>0</v>
      </c>
      <c r="J207" s="79" t="s">
        <v>103</v>
      </c>
      <c r="K207" s="79" t="s">
        <v>103</v>
      </c>
      <c r="L207" s="79" t="s">
        <v>103</v>
      </c>
      <c r="M207" s="79">
        <v>0</v>
      </c>
      <c r="N207" s="79">
        <v>0</v>
      </c>
    </row>
    <row r="208" spans="1:14" ht="22.5" x14ac:dyDescent="0.25">
      <c r="A208" s="167"/>
      <c r="B208" s="170"/>
      <c r="C208" s="28" t="s">
        <v>54</v>
      </c>
      <c r="D208" s="29" t="s">
        <v>16</v>
      </c>
      <c r="E208" s="21">
        <v>6</v>
      </c>
      <c r="F208" s="21" t="s">
        <v>81</v>
      </c>
      <c r="G208" s="21" t="s">
        <v>45</v>
      </c>
      <c r="H208" s="79">
        <v>0</v>
      </c>
      <c r="I208" s="79">
        <v>0</v>
      </c>
      <c r="J208" s="79" t="s">
        <v>103</v>
      </c>
      <c r="K208" s="79" t="s">
        <v>103</v>
      </c>
      <c r="L208" s="79" t="s">
        <v>103</v>
      </c>
      <c r="M208" s="79">
        <v>0</v>
      </c>
      <c r="N208" s="79">
        <v>0</v>
      </c>
    </row>
    <row r="209" spans="1:14" ht="22.5" x14ac:dyDescent="0.25">
      <c r="A209" s="167"/>
      <c r="B209" s="171"/>
      <c r="C209" s="28" t="s">
        <v>55</v>
      </c>
      <c r="D209" s="29" t="s">
        <v>16</v>
      </c>
      <c r="E209" s="21">
        <v>6</v>
      </c>
      <c r="F209" s="21" t="s">
        <v>81</v>
      </c>
      <c r="G209" s="21" t="s">
        <v>45</v>
      </c>
      <c r="H209" s="79">
        <v>0</v>
      </c>
      <c r="I209" s="79">
        <v>0</v>
      </c>
      <c r="J209" s="79" t="s">
        <v>103</v>
      </c>
      <c r="K209" s="79" t="s">
        <v>103</v>
      </c>
      <c r="L209" s="79" t="s">
        <v>103</v>
      </c>
      <c r="M209" s="79">
        <v>0</v>
      </c>
      <c r="N209" s="79">
        <v>0</v>
      </c>
    </row>
    <row r="210" spans="1:14" x14ac:dyDescent="0.25">
      <c r="A210" s="167"/>
      <c r="B210" s="172"/>
      <c r="C210" s="28" t="s">
        <v>56</v>
      </c>
      <c r="D210" s="17" t="s">
        <v>16</v>
      </c>
      <c r="E210" s="21">
        <v>6</v>
      </c>
      <c r="F210" s="21" t="s">
        <v>81</v>
      </c>
      <c r="G210" s="21" t="s">
        <v>45</v>
      </c>
      <c r="H210" s="79">
        <v>0</v>
      </c>
      <c r="I210" s="79">
        <v>0</v>
      </c>
      <c r="J210" s="79" t="s">
        <v>103</v>
      </c>
      <c r="K210" s="79" t="s">
        <v>103</v>
      </c>
      <c r="L210" s="79" t="s">
        <v>103</v>
      </c>
      <c r="M210" s="79">
        <v>0</v>
      </c>
      <c r="N210" s="79">
        <v>0</v>
      </c>
    </row>
    <row r="211" spans="1:14" ht="22.5" x14ac:dyDescent="0.25">
      <c r="A211" s="167"/>
      <c r="B211" s="167" t="s">
        <v>79</v>
      </c>
      <c r="C211" s="28" t="s">
        <v>57</v>
      </c>
      <c r="D211" s="29" t="s">
        <v>4</v>
      </c>
      <c r="E211" s="22">
        <v>4</v>
      </c>
      <c r="F211" s="22" t="s">
        <v>60</v>
      </c>
      <c r="G211" s="22" t="s">
        <v>61</v>
      </c>
      <c r="H211" s="138">
        <v>0</v>
      </c>
      <c r="I211" s="138">
        <v>0</v>
      </c>
      <c r="J211" s="138">
        <v>0</v>
      </c>
      <c r="K211" s="138">
        <f>H211-I211</f>
        <v>0</v>
      </c>
      <c r="L211" s="138">
        <v>0</v>
      </c>
      <c r="M211" s="72" t="s">
        <v>103</v>
      </c>
      <c r="N211" s="72">
        <v>0</v>
      </c>
    </row>
    <row r="212" spans="1:14" ht="22.5" x14ac:dyDescent="0.25">
      <c r="A212" s="167"/>
      <c r="B212" s="167"/>
      <c r="C212" s="28" t="s">
        <v>35</v>
      </c>
      <c r="D212" s="29" t="s">
        <v>6</v>
      </c>
      <c r="E212" s="22">
        <v>2</v>
      </c>
      <c r="F212" s="22">
        <v>3</v>
      </c>
      <c r="G212" s="22" t="s">
        <v>10</v>
      </c>
      <c r="H212" s="72">
        <v>0</v>
      </c>
      <c r="I212" s="72">
        <v>0</v>
      </c>
      <c r="J212" s="72">
        <v>0</v>
      </c>
      <c r="K212" s="72">
        <v>0</v>
      </c>
      <c r="L212" s="72">
        <v>0</v>
      </c>
      <c r="M212" s="72" t="s">
        <v>103</v>
      </c>
      <c r="N212" s="72">
        <v>0</v>
      </c>
    </row>
    <row r="213" spans="1:14" ht="22.5" x14ac:dyDescent="0.25">
      <c r="A213" s="167"/>
      <c r="B213" s="167"/>
      <c r="C213" s="28" t="s">
        <v>36</v>
      </c>
      <c r="D213" s="29" t="s">
        <v>6</v>
      </c>
      <c r="E213" s="22">
        <v>2</v>
      </c>
      <c r="F213" s="22">
        <v>3</v>
      </c>
      <c r="G213" s="22" t="s">
        <v>10</v>
      </c>
      <c r="H213" s="79">
        <v>0</v>
      </c>
      <c r="I213" s="79">
        <v>0</v>
      </c>
      <c r="J213" s="79">
        <v>0</v>
      </c>
      <c r="K213" s="79">
        <v>0</v>
      </c>
      <c r="L213" s="79">
        <v>0</v>
      </c>
      <c r="M213" s="79" t="s">
        <v>103</v>
      </c>
      <c r="N213" s="79">
        <v>0</v>
      </c>
    </row>
    <row r="214" spans="1:14" ht="22.5" x14ac:dyDescent="0.25">
      <c r="A214" s="167"/>
      <c r="B214" s="167"/>
      <c r="C214" s="28" t="s">
        <v>37</v>
      </c>
      <c r="D214" s="29" t="s">
        <v>4</v>
      </c>
      <c r="E214" s="22">
        <v>4</v>
      </c>
      <c r="F214" s="22" t="s">
        <v>60</v>
      </c>
      <c r="G214" s="22" t="s">
        <v>61</v>
      </c>
      <c r="H214" s="138">
        <v>0</v>
      </c>
      <c r="I214" s="138">
        <v>0</v>
      </c>
      <c r="J214" s="138">
        <v>0</v>
      </c>
      <c r="K214" s="138">
        <v>0</v>
      </c>
      <c r="L214" s="138">
        <v>0</v>
      </c>
      <c r="M214" s="72" t="s">
        <v>103</v>
      </c>
      <c r="N214" s="72">
        <v>0</v>
      </c>
    </row>
    <row r="215" spans="1:14" ht="22.5" x14ac:dyDescent="0.25">
      <c r="A215" s="167"/>
      <c r="B215" s="167"/>
      <c r="C215" s="28" t="s">
        <v>38</v>
      </c>
      <c r="D215" s="29" t="s">
        <v>6</v>
      </c>
      <c r="E215" s="22">
        <v>2</v>
      </c>
      <c r="F215" s="22">
        <v>3</v>
      </c>
      <c r="G215" s="22" t="s">
        <v>10</v>
      </c>
      <c r="H215" s="72">
        <v>0</v>
      </c>
      <c r="I215" s="72">
        <v>0</v>
      </c>
      <c r="J215" s="72">
        <v>0</v>
      </c>
      <c r="K215" s="72">
        <v>0</v>
      </c>
      <c r="L215" s="72">
        <v>0</v>
      </c>
      <c r="M215" s="72" t="s">
        <v>103</v>
      </c>
      <c r="N215" s="72">
        <v>0</v>
      </c>
    </row>
    <row r="216" spans="1:14" ht="22.5" x14ac:dyDescent="0.25">
      <c r="A216" s="30" t="s">
        <v>42</v>
      </c>
      <c r="B216" s="30" t="s">
        <v>80</v>
      </c>
      <c r="C216" s="31" t="s">
        <v>58</v>
      </c>
      <c r="D216" s="30" t="s">
        <v>4</v>
      </c>
      <c r="E216" s="41">
        <v>4</v>
      </c>
      <c r="F216" s="41" t="s">
        <v>60</v>
      </c>
      <c r="G216" s="41" t="s">
        <v>61</v>
      </c>
      <c r="H216" s="138">
        <v>0</v>
      </c>
      <c r="I216" s="138">
        <v>0</v>
      </c>
      <c r="J216" s="138">
        <v>0</v>
      </c>
      <c r="K216" s="138">
        <f>H216-I216</f>
        <v>0</v>
      </c>
      <c r="L216" s="138">
        <v>0</v>
      </c>
      <c r="M216" s="75" t="s">
        <v>103</v>
      </c>
      <c r="N216" s="75">
        <v>0</v>
      </c>
    </row>
    <row r="217" spans="1:14" x14ac:dyDescent="0.25">
      <c r="H217" s="19"/>
      <c r="I217" s="19"/>
      <c r="J217" s="19"/>
      <c r="K217" s="19"/>
      <c r="L217" s="19"/>
      <c r="M217" s="19"/>
      <c r="N217" s="19"/>
    </row>
  </sheetData>
  <mergeCells count="180">
    <mergeCell ref="A9:A23"/>
    <mergeCell ref="B9:B12"/>
    <mergeCell ref="B19:B23"/>
    <mergeCell ref="B15:B18"/>
    <mergeCell ref="A27:A29"/>
    <mergeCell ref="N3:N5"/>
    <mergeCell ref="D4:D5"/>
    <mergeCell ref="E4:E5"/>
    <mergeCell ref="F4:F5"/>
    <mergeCell ref="G4:G5"/>
    <mergeCell ref="H4:H5"/>
    <mergeCell ref="A3:A5"/>
    <mergeCell ref="B3:B5"/>
    <mergeCell ref="C3:C5"/>
    <mergeCell ref="A6:A7"/>
    <mergeCell ref="B6:B7"/>
    <mergeCell ref="B13:B14"/>
    <mergeCell ref="D3:G3"/>
    <mergeCell ref="H3:M3"/>
    <mergeCell ref="K4:M4"/>
    <mergeCell ref="K28:M28"/>
    <mergeCell ref="I4:J4"/>
    <mergeCell ref="I28:J28"/>
    <mergeCell ref="B27:B29"/>
    <mergeCell ref="C27:C29"/>
    <mergeCell ref="D27:G27"/>
    <mergeCell ref="H27:M27"/>
    <mergeCell ref="N27:N29"/>
    <mergeCell ref="D28:D29"/>
    <mergeCell ref="E28:E29"/>
    <mergeCell ref="F28:F29"/>
    <mergeCell ref="G28:G29"/>
    <mergeCell ref="H28:H29"/>
    <mergeCell ref="N51:N53"/>
    <mergeCell ref="D52:D53"/>
    <mergeCell ref="E52:E53"/>
    <mergeCell ref="F52:F53"/>
    <mergeCell ref="G52:G53"/>
    <mergeCell ref="A30:A31"/>
    <mergeCell ref="B30:B31"/>
    <mergeCell ref="A33:A47"/>
    <mergeCell ref="B33:B36"/>
    <mergeCell ref="B37:B38"/>
    <mergeCell ref="B39:B42"/>
    <mergeCell ref="B43:B47"/>
    <mergeCell ref="N75:N77"/>
    <mergeCell ref="D76:D77"/>
    <mergeCell ref="E76:E77"/>
    <mergeCell ref="F76:F77"/>
    <mergeCell ref="G76:G77"/>
    <mergeCell ref="H52:H53"/>
    <mergeCell ref="A54:A55"/>
    <mergeCell ref="B54:B55"/>
    <mergeCell ref="A57:A71"/>
    <mergeCell ref="B57:B60"/>
    <mergeCell ref="B61:B62"/>
    <mergeCell ref="B63:B66"/>
    <mergeCell ref="B67:B71"/>
    <mergeCell ref="A51:A53"/>
    <mergeCell ref="B51:B53"/>
    <mergeCell ref="C51:C53"/>
    <mergeCell ref="D51:G51"/>
    <mergeCell ref="H51:M51"/>
    <mergeCell ref="K52:M52"/>
    <mergeCell ref="K76:M76"/>
    <mergeCell ref="I52:J52"/>
    <mergeCell ref="I76:J76"/>
    <mergeCell ref="H76:H77"/>
    <mergeCell ref="C75:C77"/>
    <mergeCell ref="D75:G75"/>
    <mergeCell ref="H75:M75"/>
    <mergeCell ref="A102:A103"/>
    <mergeCell ref="B102:B103"/>
    <mergeCell ref="A105:A119"/>
    <mergeCell ref="B105:B108"/>
    <mergeCell ref="B109:B110"/>
    <mergeCell ref="B111:B114"/>
    <mergeCell ref="B115:B119"/>
    <mergeCell ref="A99:A101"/>
    <mergeCell ref="B99:B101"/>
    <mergeCell ref="A78:A79"/>
    <mergeCell ref="B78:B79"/>
    <mergeCell ref="A81:A95"/>
    <mergeCell ref="B81:B84"/>
    <mergeCell ref="B85:B86"/>
    <mergeCell ref="B87:B90"/>
    <mergeCell ref="B91:B95"/>
    <mergeCell ref="A75:A77"/>
    <mergeCell ref="B75:B77"/>
    <mergeCell ref="C123:C125"/>
    <mergeCell ref="D123:G123"/>
    <mergeCell ref="H123:M123"/>
    <mergeCell ref="N123:N125"/>
    <mergeCell ref="D124:D125"/>
    <mergeCell ref="E124:E125"/>
    <mergeCell ref="F124:F125"/>
    <mergeCell ref="G124:G125"/>
    <mergeCell ref="H100:H101"/>
    <mergeCell ref="C99:C101"/>
    <mergeCell ref="D99:G99"/>
    <mergeCell ref="H99:M99"/>
    <mergeCell ref="K100:M100"/>
    <mergeCell ref="I100:J100"/>
    <mergeCell ref="K124:M124"/>
    <mergeCell ref="N99:N101"/>
    <mergeCell ref="D100:D101"/>
    <mergeCell ref="E100:E101"/>
    <mergeCell ref="F100:F101"/>
    <mergeCell ref="G100:G101"/>
    <mergeCell ref="A126:A127"/>
    <mergeCell ref="B126:B127"/>
    <mergeCell ref="A129:A143"/>
    <mergeCell ref="B129:B132"/>
    <mergeCell ref="B133:B134"/>
    <mergeCell ref="B135:B138"/>
    <mergeCell ref="B139:B143"/>
    <mergeCell ref="A123:A125"/>
    <mergeCell ref="B123:B125"/>
    <mergeCell ref="N147:N149"/>
    <mergeCell ref="D148:D149"/>
    <mergeCell ref="E148:E149"/>
    <mergeCell ref="F148:F149"/>
    <mergeCell ref="G148:G149"/>
    <mergeCell ref="H124:H125"/>
    <mergeCell ref="I124:J124"/>
    <mergeCell ref="I148:J148"/>
    <mergeCell ref="N195:N197"/>
    <mergeCell ref="D196:D197"/>
    <mergeCell ref="E196:E197"/>
    <mergeCell ref="F196:F197"/>
    <mergeCell ref="G196:G197"/>
    <mergeCell ref="H172:H173"/>
    <mergeCell ref="H148:H149"/>
    <mergeCell ref="N171:N173"/>
    <mergeCell ref="D172:D173"/>
    <mergeCell ref="E172:E173"/>
    <mergeCell ref="F172:F173"/>
    <mergeCell ref="H196:H197"/>
    <mergeCell ref="G172:G173"/>
    <mergeCell ref="I196:J196"/>
    <mergeCell ref="H195:M195"/>
    <mergeCell ref="K196:M196"/>
    <mergeCell ref="A174:A175"/>
    <mergeCell ref="B174:B175"/>
    <mergeCell ref="A177:A191"/>
    <mergeCell ref="B177:B180"/>
    <mergeCell ref="B181:B182"/>
    <mergeCell ref="B183:B186"/>
    <mergeCell ref="B187:B191"/>
    <mergeCell ref="A171:A173"/>
    <mergeCell ref="B171:B173"/>
    <mergeCell ref="A201:A215"/>
    <mergeCell ref="B201:B204"/>
    <mergeCell ref="B205:B206"/>
    <mergeCell ref="B207:B210"/>
    <mergeCell ref="B211:B215"/>
    <mergeCell ref="A195:A197"/>
    <mergeCell ref="B195:B197"/>
    <mergeCell ref="C195:C197"/>
    <mergeCell ref="D195:G195"/>
    <mergeCell ref="A198:A199"/>
    <mergeCell ref="B198:B199"/>
    <mergeCell ref="C147:C149"/>
    <mergeCell ref="D147:G147"/>
    <mergeCell ref="H147:M147"/>
    <mergeCell ref="K148:M148"/>
    <mergeCell ref="K172:M172"/>
    <mergeCell ref="I172:J172"/>
    <mergeCell ref="A150:A151"/>
    <mergeCell ref="B150:B151"/>
    <mergeCell ref="A153:A167"/>
    <mergeCell ref="B153:B156"/>
    <mergeCell ref="B157:B158"/>
    <mergeCell ref="B159:B162"/>
    <mergeCell ref="B163:B167"/>
    <mergeCell ref="A147:A149"/>
    <mergeCell ref="B147:B149"/>
    <mergeCell ref="C171:C173"/>
    <mergeCell ref="D171:G171"/>
    <mergeCell ref="H171:M171"/>
  </mergeCells>
  <pageMargins left="0.7" right="0.7" top="0.78740157499999996" bottom="0.78740157499999996"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82"/>
  <sheetViews>
    <sheetView topLeftCell="A160" zoomScale="130" zoomScaleNormal="130" workbookViewId="0">
      <selection activeCell="E162" sqref="E162:I162"/>
    </sheetView>
  </sheetViews>
  <sheetFormatPr defaultRowHeight="15" x14ac:dyDescent="0.25"/>
  <cols>
    <col min="1" max="1" width="9.140625" style="3"/>
    <col min="2" max="2" width="7.7109375" style="3" customWidth="1"/>
    <col min="3" max="3" width="7.28515625" style="3" customWidth="1"/>
    <col min="4" max="4" width="8.42578125" style="3" customWidth="1"/>
    <col min="5" max="10" width="16.28515625" style="19" customWidth="1"/>
    <col min="11" max="11" width="16.28515625" style="40" customWidth="1"/>
    <col min="12" max="12" width="15.85546875" style="125" bestFit="1" customWidth="1"/>
    <col min="13" max="13" width="19.28515625" style="125" customWidth="1"/>
    <col min="14" max="14" width="13.42578125" style="125" bestFit="1" customWidth="1"/>
    <col min="15" max="15" width="11.140625" style="125" customWidth="1"/>
    <col min="16" max="16" width="12.28515625" style="130" customWidth="1"/>
    <col min="17" max="16384" width="9.140625" style="3"/>
  </cols>
  <sheetData>
    <row r="2" spans="1:16" x14ac:dyDescent="0.25">
      <c r="A2" s="14" t="s">
        <v>28</v>
      </c>
    </row>
    <row r="3" spans="1:16" ht="15" customHeight="1" x14ac:dyDescent="0.25">
      <c r="A3" s="185" t="s">
        <v>62</v>
      </c>
      <c r="B3" s="185"/>
      <c r="C3" s="185"/>
      <c r="D3" s="185"/>
      <c r="E3" s="181" t="s">
        <v>292</v>
      </c>
      <c r="F3" s="182"/>
      <c r="G3" s="182"/>
      <c r="H3" s="182"/>
      <c r="I3" s="182"/>
      <c r="J3" s="183"/>
      <c r="K3" s="184" t="s">
        <v>34</v>
      </c>
      <c r="L3" s="127"/>
      <c r="M3" s="127"/>
      <c r="N3" s="127"/>
      <c r="O3" s="127"/>
    </row>
    <row r="4" spans="1:16" x14ac:dyDescent="0.25">
      <c r="A4" s="185"/>
      <c r="B4" s="185" t="s">
        <v>63</v>
      </c>
      <c r="C4" s="185" t="s">
        <v>64</v>
      </c>
      <c r="D4" s="185" t="s">
        <v>65</v>
      </c>
      <c r="E4" s="186" t="s">
        <v>68</v>
      </c>
      <c r="F4" s="182"/>
      <c r="G4" s="183"/>
      <c r="H4" s="184" t="s">
        <v>2</v>
      </c>
      <c r="I4" s="184"/>
      <c r="J4" s="188"/>
      <c r="K4" s="184"/>
      <c r="L4" s="127"/>
      <c r="M4" s="127"/>
      <c r="N4" s="127"/>
      <c r="O4" s="127"/>
    </row>
    <row r="5" spans="1:16" ht="50.25" customHeight="1" x14ac:dyDescent="0.25">
      <c r="A5" s="185"/>
      <c r="B5" s="185"/>
      <c r="C5" s="185"/>
      <c r="D5" s="185"/>
      <c r="E5" s="187"/>
      <c r="F5" s="82" t="s">
        <v>69</v>
      </c>
      <c r="G5" s="82" t="s">
        <v>70</v>
      </c>
      <c r="H5" s="82" t="s">
        <v>73</v>
      </c>
      <c r="I5" s="106" t="s">
        <v>72</v>
      </c>
      <c r="J5" s="82" t="s">
        <v>294</v>
      </c>
      <c r="K5" s="184"/>
      <c r="L5" s="127"/>
      <c r="M5" s="127"/>
      <c r="N5" s="127"/>
      <c r="O5" s="127"/>
    </row>
    <row r="6" spans="1:16" x14ac:dyDescent="0.25">
      <c r="A6" s="176" t="s">
        <v>16</v>
      </c>
      <c r="B6" s="83">
        <v>6</v>
      </c>
      <c r="C6" s="83" t="s">
        <v>81</v>
      </c>
      <c r="D6" s="83" t="s">
        <v>45</v>
      </c>
      <c r="E6" s="101">
        <f>E28+E48+E68+E88+E108+E128+E148+E168</f>
        <v>12959543</v>
      </c>
      <c r="F6" s="101">
        <f>F28+F48+F68+F88+F108+F128+F148+F168</f>
        <v>4363255</v>
      </c>
      <c r="G6" s="101">
        <f t="shared" ref="G6:K6" si="0">G28+G48+G68+G88+G108+G128+G148+G168</f>
        <v>2454334</v>
      </c>
      <c r="H6" s="101"/>
      <c r="I6" s="101"/>
      <c r="J6" s="101">
        <f>J28+J48+J68+J88+J108+J128+J148+J168</f>
        <v>6141954</v>
      </c>
      <c r="K6" s="101">
        <f t="shared" si="0"/>
        <v>0</v>
      </c>
      <c r="L6" s="126">
        <f>F6+G6</f>
        <v>6817589</v>
      </c>
      <c r="M6" s="126" t="s">
        <v>308</v>
      </c>
      <c r="N6" s="126"/>
      <c r="O6" s="126"/>
      <c r="P6" s="126"/>
    </row>
    <row r="7" spans="1:16" ht="15" customHeight="1" x14ac:dyDescent="0.25">
      <c r="A7" s="177"/>
      <c r="B7" s="83">
        <v>6</v>
      </c>
      <c r="C7" s="83" t="s">
        <v>81</v>
      </c>
      <c r="D7" s="83" t="s">
        <v>45</v>
      </c>
      <c r="E7" s="101">
        <f t="shared" ref="E7:E11" si="1">E29+E49+E69+E89+E109+E129+E149+E169</f>
        <v>1994399</v>
      </c>
      <c r="F7" s="101">
        <f t="shared" ref="F7:G13" si="2">F29+F49+F69+F89+F109+F129+F149+F169</f>
        <v>638207</v>
      </c>
      <c r="G7" s="101">
        <f t="shared" si="2"/>
        <v>358992</v>
      </c>
      <c r="H7" s="101"/>
      <c r="I7" s="101"/>
      <c r="J7" s="101">
        <f t="shared" ref="J7:K13" si="3">J29+J49+J69+J89+J109+J129+J149+J169</f>
        <v>997200</v>
      </c>
      <c r="K7" s="101">
        <f t="shared" si="3"/>
        <v>0</v>
      </c>
      <c r="L7" s="126">
        <f t="shared" ref="L7:L12" si="4">F7+G7</f>
        <v>997199</v>
      </c>
      <c r="M7" s="126" t="s">
        <v>309</v>
      </c>
      <c r="N7" s="126"/>
      <c r="O7" s="126"/>
      <c r="P7" s="126"/>
    </row>
    <row r="8" spans="1:16" x14ac:dyDescent="0.25">
      <c r="A8" s="177"/>
      <c r="B8" s="83">
        <v>6</v>
      </c>
      <c r="C8" s="83" t="s">
        <v>81</v>
      </c>
      <c r="D8" s="83" t="s">
        <v>45</v>
      </c>
      <c r="E8" s="101">
        <f t="shared" si="1"/>
        <v>0</v>
      </c>
      <c r="F8" s="101">
        <f t="shared" si="2"/>
        <v>0</v>
      </c>
      <c r="G8" s="101">
        <f t="shared" si="2"/>
        <v>0</v>
      </c>
      <c r="H8" s="101"/>
      <c r="I8" s="101"/>
      <c r="J8" s="101">
        <f t="shared" si="3"/>
        <v>0</v>
      </c>
      <c r="K8" s="101">
        <f t="shared" si="3"/>
        <v>0</v>
      </c>
      <c r="L8" s="126">
        <f t="shared" si="4"/>
        <v>0</v>
      </c>
      <c r="M8" s="126" t="s">
        <v>312</v>
      </c>
      <c r="N8" s="126"/>
      <c r="O8" s="126"/>
      <c r="P8" s="126"/>
    </row>
    <row r="9" spans="1:16" ht="15" customHeight="1" x14ac:dyDescent="0.25">
      <c r="A9" s="177"/>
      <c r="B9" s="83">
        <v>6</v>
      </c>
      <c r="C9" s="83" t="s">
        <v>81</v>
      </c>
      <c r="D9" s="83" t="s">
        <v>45</v>
      </c>
      <c r="E9" s="101">
        <f t="shared" si="1"/>
        <v>4071392</v>
      </c>
      <c r="F9" s="101">
        <f>F31+F51+F71+F91+F111+F131+F151+F171</f>
        <v>907567</v>
      </c>
      <c r="G9" s="101">
        <f t="shared" si="2"/>
        <v>510507</v>
      </c>
      <c r="H9" s="101"/>
      <c r="I9" s="101"/>
      <c r="J9" s="101">
        <f t="shared" si="3"/>
        <v>2653318</v>
      </c>
      <c r="K9" s="101">
        <f t="shared" si="3"/>
        <v>0</v>
      </c>
      <c r="L9" s="126">
        <f>F9+G9</f>
        <v>1418074</v>
      </c>
      <c r="M9" s="126" t="s">
        <v>310</v>
      </c>
      <c r="N9" s="126"/>
      <c r="O9" s="126"/>
      <c r="P9" s="126"/>
    </row>
    <row r="10" spans="1:16" x14ac:dyDescent="0.25">
      <c r="A10" s="177"/>
      <c r="B10" s="83">
        <v>6</v>
      </c>
      <c r="C10" s="83" t="s">
        <v>81</v>
      </c>
      <c r="D10" s="83" t="s">
        <v>45</v>
      </c>
      <c r="E10" s="101">
        <f>E32+E52+E72+E92+E112+E132+E152+E172</f>
        <v>2924582</v>
      </c>
      <c r="F10" s="101">
        <f>F32+F52+F72+F92+F112+F132+F152+F172</f>
        <v>1871731</v>
      </c>
      <c r="G10" s="101">
        <f t="shared" si="2"/>
        <v>1052851</v>
      </c>
      <c r="H10" s="101"/>
      <c r="I10" s="101"/>
      <c r="J10" s="101">
        <f t="shared" si="3"/>
        <v>0</v>
      </c>
      <c r="K10" s="101">
        <f t="shared" si="3"/>
        <v>0</v>
      </c>
      <c r="L10" s="126">
        <f t="shared" si="4"/>
        <v>2924582</v>
      </c>
      <c r="M10" s="126" t="s">
        <v>311</v>
      </c>
      <c r="N10" s="126"/>
      <c r="O10" s="126"/>
      <c r="P10" s="126"/>
    </row>
    <row r="11" spans="1:16" x14ac:dyDescent="0.25">
      <c r="A11" s="177"/>
      <c r="B11" s="83">
        <v>6</v>
      </c>
      <c r="C11" s="83" t="s">
        <v>81</v>
      </c>
      <c r="D11" s="83" t="s">
        <v>45</v>
      </c>
      <c r="E11" s="101">
        <f t="shared" si="1"/>
        <v>0</v>
      </c>
      <c r="F11" s="101">
        <f t="shared" si="2"/>
        <v>0</v>
      </c>
      <c r="G11" s="101">
        <f t="shared" si="2"/>
        <v>0</v>
      </c>
      <c r="H11" s="101"/>
      <c r="I11" s="101"/>
      <c r="J11" s="101">
        <f t="shared" si="3"/>
        <v>0</v>
      </c>
      <c r="K11" s="101">
        <f t="shared" si="3"/>
        <v>0</v>
      </c>
      <c r="L11" s="126">
        <f t="shared" si="4"/>
        <v>0</v>
      </c>
      <c r="M11" s="126" t="s">
        <v>313</v>
      </c>
      <c r="N11" s="126"/>
      <c r="O11" s="126"/>
      <c r="P11" s="126"/>
    </row>
    <row r="12" spans="1:16" x14ac:dyDescent="0.25">
      <c r="A12" s="177"/>
      <c r="B12" s="83">
        <v>6</v>
      </c>
      <c r="C12" s="83" t="s">
        <v>81</v>
      </c>
      <c r="D12" s="83" t="s">
        <v>45</v>
      </c>
      <c r="E12" s="101">
        <f t="shared" ref="E12:F14" si="5">E34+E54+E74+E94+E114+E134+E154+E174</f>
        <v>0</v>
      </c>
      <c r="F12" s="101">
        <f t="shared" si="5"/>
        <v>0</v>
      </c>
      <c r="G12" s="101">
        <f t="shared" si="2"/>
        <v>0</v>
      </c>
      <c r="H12" s="101"/>
      <c r="I12" s="101"/>
      <c r="J12" s="101">
        <f>J34+J54+J74+J94+J114+J134+J154+J174</f>
        <v>0</v>
      </c>
      <c r="K12" s="101">
        <f t="shared" si="3"/>
        <v>0</v>
      </c>
      <c r="L12" s="126">
        <f t="shared" si="4"/>
        <v>0</v>
      </c>
      <c r="M12" s="126" t="s">
        <v>314</v>
      </c>
      <c r="N12" s="126"/>
      <c r="O12" s="126"/>
      <c r="P12" s="126"/>
    </row>
    <row r="13" spans="1:16" x14ac:dyDescent="0.25">
      <c r="A13" s="177"/>
      <c r="B13" s="83">
        <v>6</v>
      </c>
      <c r="C13" s="83" t="s">
        <v>81</v>
      </c>
      <c r="D13" s="83" t="s">
        <v>45</v>
      </c>
      <c r="E13" s="101">
        <f t="shared" si="5"/>
        <v>20310245</v>
      </c>
      <c r="F13" s="101">
        <f t="shared" si="5"/>
        <v>10398846</v>
      </c>
      <c r="G13" s="101">
        <f t="shared" si="2"/>
        <v>5849350</v>
      </c>
      <c r="H13" s="101"/>
      <c r="I13" s="101"/>
      <c r="J13" s="101">
        <f>J35+J55+J75+J95+J115+J135+J155+J175</f>
        <v>4062049</v>
      </c>
      <c r="K13" s="101">
        <f t="shared" si="3"/>
        <v>0</v>
      </c>
      <c r="L13" s="126">
        <f>F13+G13</f>
        <v>16248196</v>
      </c>
      <c r="M13" s="126" t="s">
        <v>295</v>
      </c>
      <c r="N13" s="126"/>
      <c r="O13" s="126"/>
      <c r="P13" s="126"/>
    </row>
    <row r="14" spans="1:16" x14ac:dyDescent="0.25">
      <c r="A14" s="189"/>
      <c r="B14" s="83">
        <v>6</v>
      </c>
      <c r="C14" s="83" t="s">
        <v>81</v>
      </c>
      <c r="D14" s="83" t="s">
        <v>59</v>
      </c>
      <c r="E14" s="101">
        <f t="shared" si="5"/>
        <v>1506008</v>
      </c>
      <c r="F14" s="101">
        <f t="shared" si="5"/>
        <v>867386</v>
      </c>
      <c r="G14" s="101">
        <f>G36+G56+G76+G96+G116+G136+G156+G176</f>
        <v>487904</v>
      </c>
      <c r="H14" s="101"/>
      <c r="I14" s="101"/>
      <c r="J14" s="101">
        <f>J36+J56+J76+J96+J116+J136+J156+J176</f>
        <v>150718</v>
      </c>
      <c r="K14" s="101">
        <f t="shared" ref="K14" si="6">K36+K56+K76+K96+K116+K136+K156+K176</f>
        <v>0</v>
      </c>
      <c r="L14" s="126">
        <f>F14+G14</f>
        <v>1355290</v>
      </c>
      <c r="M14" s="126"/>
      <c r="N14" s="126"/>
      <c r="O14" s="126"/>
      <c r="P14" s="126"/>
    </row>
    <row r="15" spans="1:16" s="2" customFormat="1" x14ac:dyDescent="0.25">
      <c r="A15" s="178"/>
      <c r="B15" s="86"/>
      <c r="C15" s="86"/>
      <c r="D15" s="86"/>
      <c r="E15" s="87"/>
      <c r="F15" s="87">
        <f>SUM(F6:F14)</f>
        <v>19046992</v>
      </c>
      <c r="G15" s="87">
        <f>SUM(G6:G14)</f>
        <v>10713938</v>
      </c>
      <c r="H15" s="87"/>
      <c r="I15" s="87"/>
      <c r="J15" s="87"/>
      <c r="K15" s="88"/>
      <c r="L15" s="126">
        <f>F15+G15</f>
        <v>29760930</v>
      </c>
      <c r="M15" s="125">
        <v>29760930</v>
      </c>
      <c r="N15" s="125">
        <f>L15-M15</f>
        <v>0</v>
      </c>
      <c r="O15" s="127"/>
      <c r="P15" s="127"/>
    </row>
    <row r="16" spans="1:16" ht="15" customHeight="1" x14ac:dyDescent="0.25">
      <c r="A16" s="89" t="s">
        <v>3</v>
      </c>
      <c r="B16" s="90">
        <v>4</v>
      </c>
      <c r="C16" s="90" t="s">
        <v>60</v>
      </c>
      <c r="D16" s="90" t="s">
        <v>61</v>
      </c>
      <c r="E16" s="99">
        <v>59234638.640000001</v>
      </c>
      <c r="F16" s="99">
        <v>56272905.939999998</v>
      </c>
      <c r="G16" s="99">
        <v>0</v>
      </c>
      <c r="H16" s="99">
        <v>2525337.5669999998</v>
      </c>
      <c r="I16" s="99">
        <v>436395.13</v>
      </c>
      <c r="J16" s="99"/>
      <c r="K16" s="99">
        <v>0</v>
      </c>
      <c r="L16" s="125">
        <f>E37+E57+E77+E97+E117+E137+E157+E177</f>
        <v>59234638.640000001</v>
      </c>
      <c r="M16" s="125">
        <f>F37+F57+F77+F97+F117+F137+F157+F177</f>
        <v>56272905.943499997</v>
      </c>
      <c r="N16" s="125">
        <f t="shared" ref="N16:P17" si="7">G37+G57+G77+G97+G117+G137+G157+G177</f>
        <v>0</v>
      </c>
      <c r="O16" s="125">
        <f>H37+H57+H77+H97+H117+H137+H157+H177</f>
        <v>2525337.5669999998</v>
      </c>
      <c r="P16" s="125">
        <f t="shared" si="7"/>
        <v>436395.13</v>
      </c>
    </row>
    <row r="17" spans="1:16" x14ac:dyDescent="0.25">
      <c r="A17" s="190" t="s">
        <v>7</v>
      </c>
      <c r="B17" s="91">
        <v>4</v>
      </c>
      <c r="C17" s="91">
        <v>1</v>
      </c>
      <c r="D17" s="91" t="s">
        <v>9</v>
      </c>
      <c r="E17" s="101">
        <v>15101400</v>
      </c>
      <c r="F17" s="101">
        <v>12836190</v>
      </c>
      <c r="G17" s="101">
        <v>0</v>
      </c>
      <c r="H17" s="101">
        <v>1534107.09</v>
      </c>
      <c r="I17" s="101">
        <v>731102.91</v>
      </c>
      <c r="J17" s="101"/>
      <c r="K17" s="101">
        <v>0</v>
      </c>
      <c r="L17" s="125">
        <f>E38+E58+E78+E98+E118+E138+E158+E178</f>
        <v>15101400</v>
      </c>
      <c r="M17" s="125">
        <f t="shared" ref="M17" si="8">F38+F58+F78+F98+F118+F138+F158+F178</f>
        <v>12836190.000000002</v>
      </c>
      <c r="N17" s="125">
        <f t="shared" si="7"/>
        <v>0</v>
      </c>
      <c r="O17" s="125">
        <f t="shared" ref="O17:P17" si="9">H38+H58+H78+H98+H118+H138+H158+H178</f>
        <v>1534107.0899999999</v>
      </c>
      <c r="P17" s="125">
        <f t="shared" si="9"/>
        <v>731102.91</v>
      </c>
    </row>
    <row r="18" spans="1:16" s="2" customFormat="1" x14ac:dyDescent="0.25">
      <c r="A18" s="191"/>
      <c r="B18" s="92"/>
      <c r="C18" s="92"/>
      <c r="D18" s="92"/>
      <c r="E18" s="87"/>
      <c r="F18" s="87">
        <f>F17</f>
        <v>12836190</v>
      </c>
      <c r="G18" s="87">
        <f t="shared" ref="G18" si="10">G17</f>
        <v>0</v>
      </c>
      <c r="H18" s="87"/>
      <c r="I18" s="87"/>
      <c r="J18" s="87"/>
      <c r="K18" s="87"/>
      <c r="L18" s="128"/>
      <c r="M18" s="129"/>
      <c r="N18" s="128"/>
      <c r="O18" s="128"/>
      <c r="P18" s="131"/>
    </row>
    <row r="19" spans="1:16" x14ac:dyDescent="0.25">
      <c r="A19" s="179" t="s">
        <v>5</v>
      </c>
      <c r="B19" s="90">
        <v>2</v>
      </c>
      <c r="C19" s="90">
        <v>3</v>
      </c>
      <c r="D19" s="90" t="s">
        <v>10</v>
      </c>
      <c r="E19" s="220">
        <v>3259750</v>
      </c>
      <c r="F19" s="220">
        <v>2770787.5</v>
      </c>
      <c r="G19" s="220">
        <v>488962.5</v>
      </c>
      <c r="H19" s="220">
        <v>0</v>
      </c>
      <c r="I19" s="220">
        <v>0</v>
      </c>
      <c r="J19" s="107"/>
      <c r="K19" s="107">
        <v>0</v>
      </c>
      <c r="O19" s="129"/>
    </row>
    <row r="20" spans="1:16" ht="15" customHeight="1" x14ac:dyDescent="0.25">
      <c r="A20" s="179"/>
      <c r="B20" s="90">
        <v>2</v>
      </c>
      <c r="C20" s="90">
        <v>3</v>
      </c>
      <c r="D20" s="90" t="s">
        <v>10</v>
      </c>
      <c r="E20" s="220">
        <v>2585100</v>
      </c>
      <c r="F20" s="220">
        <v>2197335</v>
      </c>
      <c r="G20" s="220">
        <v>387765</v>
      </c>
      <c r="H20" s="220">
        <v>0</v>
      </c>
      <c r="I20" s="220">
        <v>0</v>
      </c>
      <c r="J20" s="107"/>
      <c r="K20" s="107">
        <v>0</v>
      </c>
      <c r="O20" s="129"/>
    </row>
    <row r="21" spans="1:16" x14ac:dyDescent="0.25">
      <c r="A21" s="179"/>
      <c r="B21" s="90">
        <v>2</v>
      </c>
      <c r="C21" s="90">
        <v>3</v>
      </c>
      <c r="D21" s="90" t="s">
        <v>10</v>
      </c>
      <c r="E21" s="220">
        <v>3911700</v>
      </c>
      <c r="F21" s="220">
        <v>3324945</v>
      </c>
      <c r="G21" s="220">
        <v>0</v>
      </c>
      <c r="H21" s="220">
        <v>586755</v>
      </c>
      <c r="I21" s="220">
        <v>0</v>
      </c>
      <c r="J21" s="107"/>
      <c r="K21" s="107">
        <v>0</v>
      </c>
      <c r="O21" s="129"/>
    </row>
    <row r="22" spans="1:16" s="12" customFormat="1" ht="15" customHeight="1" x14ac:dyDescent="0.2">
      <c r="A22" s="180"/>
      <c r="B22" s="90">
        <v>2</v>
      </c>
      <c r="C22" s="90">
        <v>3</v>
      </c>
      <c r="D22" s="90" t="s">
        <v>10</v>
      </c>
      <c r="E22" s="220">
        <v>4755330</v>
      </c>
      <c r="F22" s="220">
        <v>4042030.5</v>
      </c>
      <c r="G22" s="220">
        <v>713299.5</v>
      </c>
      <c r="H22" s="220">
        <v>0</v>
      </c>
      <c r="I22" s="220">
        <v>0</v>
      </c>
      <c r="J22" s="107"/>
      <c r="K22" s="107">
        <v>0</v>
      </c>
      <c r="L22" s="125"/>
      <c r="M22" s="125"/>
      <c r="N22" s="125"/>
      <c r="O22" s="129"/>
      <c r="P22" s="132"/>
    </row>
    <row r="23" spans="1:16" s="2" customFormat="1" x14ac:dyDescent="0.25">
      <c r="A23" s="192"/>
      <c r="B23" s="92"/>
      <c r="C23" s="92"/>
      <c r="D23" s="92"/>
      <c r="E23" s="87">
        <f>SUM(E19:E22)</f>
        <v>14511880</v>
      </c>
      <c r="F23" s="87">
        <f>SUM(F19:F22)</f>
        <v>12335098</v>
      </c>
      <c r="G23" s="87">
        <f>SUM(G19:G22)</f>
        <v>1590027</v>
      </c>
      <c r="H23" s="87">
        <f t="shared" ref="H23:J23" si="11">SUM(H19:H22)</f>
        <v>586755</v>
      </c>
      <c r="I23" s="87">
        <f t="shared" ref="I23" si="12">SUM(I19:I22)</f>
        <v>0</v>
      </c>
      <c r="J23" s="87">
        <f t="shared" si="11"/>
        <v>0</v>
      </c>
      <c r="K23" s="93"/>
      <c r="L23" s="128"/>
      <c r="M23" s="128"/>
      <c r="N23" s="128"/>
      <c r="O23" s="128"/>
      <c r="P23" s="131"/>
    </row>
    <row r="24" spans="1:16" x14ac:dyDescent="0.25">
      <c r="A24" s="94" t="s">
        <v>11</v>
      </c>
      <c r="B24" s="95"/>
      <c r="C24" s="95"/>
      <c r="D24" s="95"/>
      <c r="E24" s="96"/>
      <c r="F24" s="96"/>
      <c r="G24" s="96"/>
      <c r="H24" s="96"/>
      <c r="I24" s="96"/>
      <c r="J24" s="96"/>
      <c r="K24" s="97"/>
    </row>
    <row r="25" spans="1:16" s="1" customFormat="1" ht="15" customHeight="1" x14ac:dyDescent="0.25">
      <c r="A25" s="185" t="s">
        <v>62</v>
      </c>
      <c r="B25" s="185" t="s">
        <v>85</v>
      </c>
      <c r="C25" s="185"/>
      <c r="D25" s="185"/>
      <c r="E25" s="181" t="s">
        <v>292</v>
      </c>
      <c r="F25" s="182"/>
      <c r="G25" s="182"/>
      <c r="H25" s="182"/>
      <c r="I25" s="182"/>
      <c r="J25" s="183"/>
      <c r="K25" s="184" t="s">
        <v>34</v>
      </c>
      <c r="L25" s="127"/>
      <c r="M25" s="127"/>
      <c r="N25" s="127"/>
      <c r="O25" s="127"/>
      <c r="P25" s="133"/>
    </row>
    <row r="26" spans="1:16" s="2" customFormat="1" ht="22.5" customHeight="1" x14ac:dyDescent="0.25">
      <c r="A26" s="185"/>
      <c r="B26" s="185" t="s">
        <v>63</v>
      </c>
      <c r="C26" s="185" t="s">
        <v>64</v>
      </c>
      <c r="D26" s="185" t="s">
        <v>65</v>
      </c>
      <c r="E26" s="186" t="s">
        <v>68</v>
      </c>
      <c r="F26" s="182"/>
      <c r="G26" s="183"/>
      <c r="H26" s="184" t="s">
        <v>2</v>
      </c>
      <c r="I26" s="184"/>
      <c r="J26" s="188"/>
      <c r="K26" s="184"/>
      <c r="L26" s="127"/>
      <c r="M26" s="127"/>
      <c r="N26" s="127"/>
      <c r="O26" s="127"/>
      <c r="P26" s="131"/>
    </row>
    <row r="27" spans="1:16" s="2" customFormat="1" ht="39" x14ac:dyDescent="0.25">
      <c r="A27" s="185"/>
      <c r="B27" s="185"/>
      <c r="C27" s="185"/>
      <c r="D27" s="185"/>
      <c r="E27" s="187"/>
      <c r="F27" s="82" t="s">
        <v>69</v>
      </c>
      <c r="G27" s="82" t="s">
        <v>70</v>
      </c>
      <c r="H27" s="82" t="s">
        <v>73</v>
      </c>
      <c r="I27" s="106" t="s">
        <v>72</v>
      </c>
      <c r="J27" s="106" t="s">
        <v>294</v>
      </c>
      <c r="K27" s="184"/>
      <c r="L27" s="127"/>
      <c r="M27" s="127"/>
      <c r="N27" s="127"/>
      <c r="O27" s="127"/>
      <c r="P27" s="131"/>
    </row>
    <row r="28" spans="1:16" s="2" customFormat="1" x14ac:dyDescent="0.25">
      <c r="A28" s="176" t="s">
        <v>16</v>
      </c>
      <c r="B28" s="83">
        <v>6</v>
      </c>
      <c r="C28" s="83" t="s">
        <v>81</v>
      </c>
      <c r="D28" s="83" t="s">
        <v>45</v>
      </c>
      <c r="E28" s="101">
        <v>0</v>
      </c>
      <c r="F28" s="101">
        <v>0</v>
      </c>
      <c r="G28" s="101">
        <v>0</v>
      </c>
      <c r="H28" s="101"/>
      <c r="I28" s="101"/>
      <c r="J28" s="101">
        <v>0</v>
      </c>
      <c r="K28" s="101">
        <v>0</v>
      </c>
      <c r="L28" s="126"/>
      <c r="M28" s="126"/>
      <c r="N28" s="126"/>
      <c r="O28" s="126"/>
      <c r="P28" s="131"/>
    </row>
    <row r="29" spans="1:16" s="2" customFormat="1" x14ac:dyDescent="0.25">
      <c r="A29" s="177"/>
      <c r="B29" s="83">
        <v>6</v>
      </c>
      <c r="C29" s="83" t="s">
        <v>81</v>
      </c>
      <c r="D29" s="83" t="s">
        <v>45</v>
      </c>
      <c r="E29" s="101">
        <v>0</v>
      </c>
      <c r="F29" s="101">
        <v>0</v>
      </c>
      <c r="G29" s="101">
        <v>0</v>
      </c>
      <c r="H29" s="101"/>
      <c r="I29" s="101"/>
      <c r="J29" s="101">
        <v>0</v>
      </c>
      <c r="K29" s="101">
        <v>0</v>
      </c>
      <c r="L29" s="126"/>
      <c r="M29" s="126"/>
      <c r="N29" s="126"/>
      <c r="O29" s="126"/>
      <c r="P29" s="131"/>
    </row>
    <row r="30" spans="1:16" s="2" customFormat="1" x14ac:dyDescent="0.25">
      <c r="A30" s="177"/>
      <c r="B30" s="83">
        <v>6</v>
      </c>
      <c r="C30" s="83" t="s">
        <v>81</v>
      </c>
      <c r="D30" s="83" t="s">
        <v>45</v>
      </c>
      <c r="E30" s="101">
        <v>0</v>
      </c>
      <c r="F30" s="101">
        <v>0</v>
      </c>
      <c r="G30" s="101">
        <v>0</v>
      </c>
      <c r="H30" s="101"/>
      <c r="I30" s="101"/>
      <c r="J30" s="101">
        <v>0</v>
      </c>
      <c r="K30" s="101">
        <v>0</v>
      </c>
      <c r="L30" s="126"/>
      <c r="M30" s="126"/>
      <c r="N30" s="126"/>
      <c r="O30" s="126"/>
      <c r="P30" s="131"/>
    </row>
    <row r="31" spans="1:16" s="2" customFormat="1" x14ac:dyDescent="0.25">
      <c r="A31" s="177"/>
      <c r="B31" s="83">
        <v>6</v>
      </c>
      <c r="C31" s="83" t="s">
        <v>81</v>
      </c>
      <c r="D31" s="83" t="s">
        <v>45</v>
      </c>
      <c r="E31" s="101">
        <v>0</v>
      </c>
      <c r="F31" s="101">
        <v>0</v>
      </c>
      <c r="G31" s="101">
        <v>0</v>
      </c>
      <c r="H31" s="101"/>
      <c r="I31" s="101"/>
      <c r="J31" s="101">
        <v>0</v>
      </c>
      <c r="K31" s="101">
        <v>0</v>
      </c>
      <c r="L31" s="126"/>
      <c r="M31" s="126"/>
      <c r="N31" s="126"/>
      <c r="O31" s="126"/>
      <c r="P31" s="131"/>
    </row>
    <row r="32" spans="1:16" s="2" customFormat="1" x14ac:dyDescent="0.25">
      <c r="A32" s="177"/>
      <c r="B32" s="83">
        <v>6</v>
      </c>
      <c r="C32" s="83" t="s">
        <v>81</v>
      </c>
      <c r="D32" s="83" t="s">
        <v>45</v>
      </c>
      <c r="E32" s="101">
        <v>0</v>
      </c>
      <c r="F32" s="101">
        <v>0</v>
      </c>
      <c r="G32" s="101">
        <v>0</v>
      </c>
      <c r="H32" s="101"/>
      <c r="I32" s="101"/>
      <c r="J32" s="101">
        <v>0</v>
      </c>
      <c r="K32" s="101">
        <v>0</v>
      </c>
      <c r="L32" s="126"/>
      <c r="M32" s="126"/>
      <c r="N32" s="126"/>
      <c r="O32" s="126"/>
      <c r="P32" s="131"/>
    </row>
    <row r="33" spans="1:16" s="2" customFormat="1" x14ac:dyDescent="0.25">
      <c r="A33" s="177"/>
      <c r="B33" s="83">
        <v>6</v>
      </c>
      <c r="C33" s="83" t="s">
        <v>81</v>
      </c>
      <c r="D33" s="83" t="s">
        <v>45</v>
      </c>
      <c r="E33" s="101">
        <v>0</v>
      </c>
      <c r="F33" s="101">
        <v>0</v>
      </c>
      <c r="G33" s="101">
        <v>0</v>
      </c>
      <c r="H33" s="101"/>
      <c r="I33" s="101"/>
      <c r="J33" s="101">
        <v>0</v>
      </c>
      <c r="K33" s="101">
        <v>0</v>
      </c>
      <c r="L33" s="126"/>
      <c r="M33" s="126"/>
      <c r="N33" s="126"/>
      <c r="O33" s="126"/>
      <c r="P33" s="131"/>
    </row>
    <row r="34" spans="1:16" s="2" customFormat="1" x14ac:dyDescent="0.25">
      <c r="A34" s="177"/>
      <c r="B34" s="83">
        <v>6</v>
      </c>
      <c r="C34" s="83" t="s">
        <v>81</v>
      </c>
      <c r="D34" s="83" t="s">
        <v>45</v>
      </c>
      <c r="E34" s="101">
        <v>0</v>
      </c>
      <c r="F34" s="101">
        <v>0</v>
      </c>
      <c r="G34" s="101">
        <v>0</v>
      </c>
      <c r="H34" s="101"/>
      <c r="I34" s="101"/>
      <c r="J34" s="101">
        <v>0</v>
      </c>
      <c r="K34" s="101">
        <v>0</v>
      </c>
      <c r="L34" s="126"/>
      <c r="M34" s="126"/>
      <c r="N34" s="126"/>
      <c r="O34" s="126"/>
      <c r="P34" s="131"/>
    </row>
    <row r="35" spans="1:16" s="2" customFormat="1" x14ac:dyDescent="0.25">
      <c r="A35" s="177"/>
      <c r="B35" s="83">
        <v>6</v>
      </c>
      <c r="C35" s="83" t="s">
        <v>81</v>
      </c>
      <c r="D35" s="83" t="s">
        <v>45</v>
      </c>
      <c r="E35" s="101">
        <v>0</v>
      </c>
      <c r="F35" s="101">
        <v>0</v>
      </c>
      <c r="G35" s="101">
        <v>0</v>
      </c>
      <c r="H35" s="101"/>
      <c r="I35" s="101"/>
      <c r="J35" s="101">
        <v>0</v>
      </c>
      <c r="K35" s="101">
        <v>0</v>
      </c>
      <c r="L35" s="126"/>
      <c r="M35" s="126"/>
      <c r="N35" s="126"/>
      <c r="O35" s="126"/>
      <c r="P35" s="131"/>
    </row>
    <row r="36" spans="1:16" s="2" customFormat="1" x14ac:dyDescent="0.25">
      <c r="A36" s="178"/>
      <c r="B36" s="83">
        <v>6</v>
      </c>
      <c r="C36" s="83" t="s">
        <v>81</v>
      </c>
      <c r="D36" s="83" t="s">
        <v>59</v>
      </c>
      <c r="E36" s="101">
        <f t="shared" ref="E36" si="13">F36+G36+H36</f>
        <v>0</v>
      </c>
      <c r="F36" s="101">
        <v>0</v>
      </c>
      <c r="G36" s="101">
        <v>0</v>
      </c>
      <c r="H36" s="101"/>
      <c r="I36" s="101"/>
      <c r="J36" s="101">
        <v>0</v>
      </c>
      <c r="K36" s="101">
        <v>0</v>
      </c>
      <c r="L36" s="126"/>
      <c r="M36" s="126"/>
      <c r="N36" s="126"/>
      <c r="O36" s="126"/>
      <c r="P36" s="131"/>
    </row>
    <row r="37" spans="1:16" x14ac:dyDescent="0.25">
      <c r="A37" s="98" t="s">
        <v>3</v>
      </c>
      <c r="B37" s="90">
        <v>4</v>
      </c>
      <c r="C37" s="90" t="s">
        <v>60</v>
      </c>
      <c r="D37" s="90" t="s">
        <v>61</v>
      </c>
      <c r="E37" s="99">
        <v>0</v>
      </c>
      <c r="F37" s="99">
        <v>0</v>
      </c>
      <c r="G37" s="99">
        <v>0</v>
      </c>
      <c r="H37" s="99">
        <v>0</v>
      </c>
      <c r="I37" s="99">
        <v>0</v>
      </c>
      <c r="J37" s="99"/>
      <c r="K37" s="99">
        <v>0</v>
      </c>
    </row>
    <row r="38" spans="1:16" x14ac:dyDescent="0.25">
      <c r="A38" s="100" t="s">
        <v>7</v>
      </c>
      <c r="B38" s="91">
        <v>4</v>
      </c>
      <c r="C38" s="91">
        <v>1</v>
      </c>
      <c r="D38" s="91" t="s">
        <v>9</v>
      </c>
      <c r="E38" s="84">
        <v>0</v>
      </c>
      <c r="F38" s="84">
        <v>0</v>
      </c>
      <c r="G38" s="84">
        <v>0</v>
      </c>
      <c r="H38" s="84">
        <v>0</v>
      </c>
      <c r="I38" s="84">
        <v>0</v>
      </c>
      <c r="J38" s="84"/>
      <c r="K38" s="84">
        <v>0</v>
      </c>
    </row>
    <row r="39" spans="1:16" x14ac:dyDescent="0.25">
      <c r="A39" s="179" t="s">
        <v>5</v>
      </c>
      <c r="B39" s="90">
        <v>2</v>
      </c>
      <c r="C39" s="90">
        <v>3</v>
      </c>
      <c r="D39" s="90" t="s">
        <v>10</v>
      </c>
      <c r="E39" s="99">
        <v>0</v>
      </c>
      <c r="F39" s="99">
        <v>0</v>
      </c>
      <c r="G39" s="99">
        <v>0</v>
      </c>
      <c r="H39" s="99">
        <v>0</v>
      </c>
      <c r="I39" s="99">
        <v>0</v>
      </c>
      <c r="J39" s="99"/>
      <c r="K39" s="99">
        <v>0</v>
      </c>
    </row>
    <row r="40" spans="1:16" x14ac:dyDescent="0.25">
      <c r="A40" s="179"/>
      <c r="B40" s="90">
        <v>2</v>
      </c>
      <c r="C40" s="90">
        <v>3</v>
      </c>
      <c r="D40" s="90" t="s">
        <v>10</v>
      </c>
      <c r="E40" s="99">
        <v>0</v>
      </c>
      <c r="F40" s="99">
        <v>0</v>
      </c>
      <c r="G40" s="99">
        <v>0</v>
      </c>
      <c r="H40" s="99">
        <v>0</v>
      </c>
      <c r="I40" s="99">
        <v>0</v>
      </c>
      <c r="J40" s="99"/>
      <c r="K40" s="99">
        <v>0</v>
      </c>
    </row>
    <row r="41" spans="1:16" x14ac:dyDescent="0.25">
      <c r="A41" s="179"/>
      <c r="B41" s="90">
        <v>2</v>
      </c>
      <c r="C41" s="90">
        <v>3</v>
      </c>
      <c r="D41" s="90" t="s">
        <v>10</v>
      </c>
      <c r="E41" s="99">
        <v>0</v>
      </c>
      <c r="F41" s="99">
        <v>0</v>
      </c>
      <c r="G41" s="99">
        <v>0</v>
      </c>
      <c r="H41" s="99">
        <v>0</v>
      </c>
      <c r="I41" s="99">
        <v>0</v>
      </c>
      <c r="J41" s="99"/>
      <c r="K41" s="99">
        <v>0</v>
      </c>
    </row>
    <row r="42" spans="1:16" x14ac:dyDescent="0.25">
      <c r="A42" s="180"/>
      <c r="B42" s="90">
        <v>2</v>
      </c>
      <c r="C42" s="90">
        <v>3</v>
      </c>
      <c r="D42" s="90" t="s">
        <v>10</v>
      </c>
      <c r="E42" s="99">
        <v>0</v>
      </c>
      <c r="F42" s="99">
        <v>0</v>
      </c>
      <c r="G42" s="99">
        <v>0</v>
      </c>
      <c r="H42" s="99">
        <v>0</v>
      </c>
      <c r="I42" s="99">
        <v>0</v>
      </c>
      <c r="J42" s="99"/>
      <c r="K42" s="99">
        <v>0</v>
      </c>
    </row>
    <row r="43" spans="1:16" x14ac:dyDescent="0.25">
      <c r="A43" s="95"/>
      <c r="B43" s="95"/>
      <c r="C43" s="95"/>
      <c r="D43" s="95"/>
      <c r="E43" s="96"/>
      <c r="F43" s="96"/>
      <c r="G43" s="96"/>
      <c r="H43" s="96"/>
      <c r="I43" s="96"/>
      <c r="J43" s="96"/>
      <c r="K43" s="97"/>
    </row>
    <row r="44" spans="1:16" x14ac:dyDescent="0.25">
      <c r="A44" s="94" t="s">
        <v>12</v>
      </c>
      <c r="B44" s="95"/>
      <c r="C44" s="95"/>
      <c r="D44" s="95"/>
      <c r="E44" s="96"/>
      <c r="F44" s="96"/>
      <c r="G44" s="96"/>
      <c r="H44" s="96"/>
      <c r="I44" s="96"/>
      <c r="J44" s="96"/>
      <c r="K44" s="97"/>
    </row>
    <row r="45" spans="1:16" ht="15" customHeight="1" x14ac:dyDescent="0.25">
      <c r="A45" s="185" t="s">
        <v>62</v>
      </c>
      <c r="B45" s="185"/>
      <c r="C45" s="185"/>
      <c r="D45" s="185"/>
      <c r="E45" s="181" t="s">
        <v>292</v>
      </c>
      <c r="F45" s="182"/>
      <c r="G45" s="182"/>
      <c r="H45" s="182"/>
      <c r="I45" s="182"/>
      <c r="J45" s="183"/>
      <c r="K45" s="184" t="s">
        <v>34</v>
      </c>
      <c r="L45" s="127"/>
      <c r="M45" s="127"/>
      <c r="N45" s="127"/>
      <c r="O45" s="127"/>
    </row>
    <row r="46" spans="1:16" ht="23.25" customHeight="1" x14ac:dyDescent="0.25">
      <c r="A46" s="185"/>
      <c r="B46" s="185" t="s">
        <v>63</v>
      </c>
      <c r="C46" s="185" t="s">
        <v>64</v>
      </c>
      <c r="D46" s="185" t="s">
        <v>65</v>
      </c>
      <c r="E46" s="186" t="s">
        <v>68</v>
      </c>
      <c r="F46" s="182"/>
      <c r="G46" s="183"/>
      <c r="H46" s="184" t="s">
        <v>2</v>
      </c>
      <c r="I46" s="184"/>
      <c r="J46" s="188"/>
      <c r="K46" s="184"/>
      <c r="L46" s="127"/>
      <c r="M46" s="127"/>
      <c r="N46" s="127"/>
      <c r="O46" s="127"/>
    </row>
    <row r="47" spans="1:16" ht="39" x14ac:dyDescent="0.25">
      <c r="A47" s="185"/>
      <c r="B47" s="185"/>
      <c r="C47" s="185"/>
      <c r="D47" s="185"/>
      <c r="E47" s="187"/>
      <c r="F47" s="82" t="s">
        <v>69</v>
      </c>
      <c r="G47" s="82" t="s">
        <v>70</v>
      </c>
      <c r="H47" s="82" t="s">
        <v>73</v>
      </c>
      <c r="I47" s="106" t="s">
        <v>72</v>
      </c>
      <c r="J47" s="106" t="s">
        <v>294</v>
      </c>
      <c r="K47" s="184"/>
      <c r="L47" s="127"/>
      <c r="M47" s="127"/>
      <c r="N47" s="127"/>
      <c r="O47" s="127"/>
    </row>
    <row r="48" spans="1:16" x14ac:dyDescent="0.25">
      <c r="A48" s="176" t="s">
        <v>16</v>
      </c>
      <c r="B48" s="83">
        <v>6</v>
      </c>
      <c r="C48" s="83" t="s">
        <v>81</v>
      </c>
      <c r="D48" s="83" t="s">
        <v>45</v>
      </c>
      <c r="E48" s="101">
        <v>0</v>
      </c>
      <c r="F48" s="101">
        <v>0</v>
      </c>
      <c r="G48" s="101">
        <v>0</v>
      </c>
      <c r="H48" s="101"/>
      <c r="I48" s="119"/>
      <c r="J48" s="119">
        <v>0</v>
      </c>
      <c r="K48" s="119">
        <v>0</v>
      </c>
    </row>
    <row r="49" spans="1:11" x14ac:dyDescent="0.25">
      <c r="A49" s="177"/>
      <c r="B49" s="83">
        <v>6</v>
      </c>
      <c r="C49" s="83" t="s">
        <v>81</v>
      </c>
      <c r="D49" s="83" t="s">
        <v>45</v>
      </c>
      <c r="E49" s="101">
        <v>0</v>
      </c>
      <c r="F49" s="101">
        <v>0</v>
      </c>
      <c r="G49" s="101">
        <v>0</v>
      </c>
      <c r="H49" s="101"/>
      <c r="I49" s="119"/>
      <c r="J49" s="119">
        <v>0</v>
      </c>
      <c r="K49" s="119">
        <v>0</v>
      </c>
    </row>
    <row r="50" spans="1:11" x14ac:dyDescent="0.25">
      <c r="A50" s="177"/>
      <c r="B50" s="83">
        <v>6</v>
      </c>
      <c r="C50" s="83" t="s">
        <v>81</v>
      </c>
      <c r="D50" s="83" t="s">
        <v>45</v>
      </c>
      <c r="E50" s="101">
        <v>0</v>
      </c>
      <c r="F50" s="101">
        <v>0</v>
      </c>
      <c r="G50" s="101">
        <v>0</v>
      </c>
      <c r="H50" s="101"/>
      <c r="I50" s="119"/>
      <c r="J50" s="119">
        <v>0</v>
      </c>
      <c r="K50" s="119">
        <v>0</v>
      </c>
    </row>
    <row r="51" spans="1:11" x14ac:dyDescent="0.25">
      <c r="A51" s="177"/>
      <c r="B51" s="83">
        <v>6</v>
      </c>
      <c r="C51" s="83" t="s">
        <v>81</v>
      </c>
      <c r="D51" s="83" t="s">
        <v>45</v>
      </c>
      <c r="E51" s="101">
        <v>0</v>
      </c>
      <c r="F51" s="101">
        <v>0</v>
      </c>
      <c r="G51" s="101">
        <v>0</v>
      </c>
      <c r="H51" s="101"/>
      <c r="I51" s="119"/>
      <c r="J51" s="119">
        <v>0</v>
      </c>
      <c r="K51" s="119">
        <v>0</v>
      </c>
    </row>
    <row r="52" spans="1:11" x14ac:dyDescent="0.25">
      <c r="A52" s="177"/>
      <c r="B52" s="83">
        <v>6</v>
      </c>
      <c r="C52" s="83" t="s">
        <v>81</v>
      </c>
      <c r="D52" s="83" t="s">
        <v>45</v>
      </c>
      <c r="E52" s="101">
        <v>0</v>
      </c>
      <c r="F52" s="101">
        <v>0</v>
      </c>
      <c r="G52" s="101">
        <v>0</v>
      </c>
      <c r="H52" s="101"/>
      <c r="I52" s="119"/>
      <c r="J52" s="119">
        <v>0</v>
      </c>
      <c r="K52" s="119">
        <v>0</v>
      </c>
    </row>
    <row r="53" spans="1:11" x14ac:dyDescent="0.25">
      <c r="A53" s="177"/>
      <c r="B53" s="83">
        <v>6</v>
      </c>
      <c r="C53" s="83" t="s">
        <v>81</v>
      </c>
      <c r="D53" s="83" t="s">
        <v>45</v>
      </c>
      <c r="E53" s="101">
        <v>0</v>
      </c>
      <c r="F53" s="101">
        <v>0</v>
      </c>
      <c r="G53" s="101">
        <v>0</v>
      </c>
      <c r="H53" s="101"/>
      <c r="I53" s="119"/>
      <c r="J53" s="119">
        <v>0</v>
      </c>
      <c r="K53" s="119">
        <v>0</v>
      </c>
    </row>
    <row r="54" spans="1:11" x14ac:dyDescent="0.25">
      <c r="A54" s="177"/>
      <c r="B54" s="83">
        <v>6</v>
      </c>
      <c r="C54" s="83" t="s">
        <v>81</v>
      </c>
      <c r="D54" s="83" t="s">
        <v>45</v>
      </c>
      <c r="E54" s="101">
        <v>0</v>
      </c>
      <c r="F54" s="101">
        <v>0</v>
      </c>
      <c r="G54" s="101">
        <v>0</v>
      </c>
      <c r="H54" s="101"/>
      <c r="I54" s="119"/>
      <c r="J54" s="119">
        <v>0</v>
      </c>
      <c r="K54" s="119">
        <v>0</v>
      </c>
    </row>
    <row r="55" spans="1:11" x14ac:dyDescent="0.25">
      <c r="A55" s="177"/>
      <c r="B55" s="83">
        <v>6</v>
      </c>
      <c r="C55" s="83" t="s">
        <v>81</v>
      </c>
      <c r="D55" s="83" t="s">
        <v>45</v>
      </c>
      <c r="E55" s="101">
        <v>0</v>
      </c>
      <c r="F55" s="101">
        <v>0</v>
      </c>
      <c r="G55" s="101">
        <v>0</v>
      </c>
      <c r="H55" s="101"/>
      <c r="I55" s="101"/>
      <c r="J55" s="101">
        <v>0</v>
      </c>
      <c r="K55" s="119">
        <v>0</v>
      </c>
    </row>
    <row r="56" spans="1:11" x14ac:dyDescent="0.25">
      <c r="A56" s="178"/>
      <c r="B56" s="83">
        <v>6</v>
      </c>
      <c r="C56" s="83" t="s">
        <v>81</v>
      </c>
      <c r="D56" s="83" t="s">
        <v>59</v>
      </c>
      <c r="E56" s="101">
        <v>0</v>
      </c>
      <c r="F56" s="101">
        <v>0</v>
      </c>
      <c r="G56" s="101">
        <v>0</v>
      </c>
      <c r="H56" s="101"/>
      <c r="I56" s="119"/>
      <c r="J56" s="119">
        <v>0</v>
      </c>
      <c r="K56" s="119">
        <v>0</v>
      </c>
    </row>
    <row r="57" spans="1:11" x14ac:dyDescent="0.25">
      <c r="A57" s="98" t="s">
        <v>3</v>
      </c>
      <c r="B57" s="90">
        <v>4</v>
      </c>
      <c r="C57" s="90" t="s">
        <v>60</v>
      </c>
      <c r="D57" s="90" t="s">
        <v>61</v>
      </c>
      <c r="E57" s="135">
        <v>0</v>
      </c>
      <c r="F57" s="135">
        <v>0</v>
      </c>
      <c r="G57" s="135">
        <v>0</v>
      </c>
      <c r="H57" s="135">
        <v>0</v>
      </c>
      <c r="I57" s="135">
        <v>0</v>
      </c>
      <c r="J57" s="99"/>
      <c r="K57" s="99">
        <v>0</v>
      </c>
    </row>
    <row r="58" spans="1:11" x14ac:dyDescent="0.25">
      <c r="A58" s="100" t="s">
        <v>7</v>
      </c>
      <c r="B58" s="91">
        <v>4</v>
      </c>
      <c r="C58" s="91">
        <v>1</v>
      </c>
      <c r="D58" s="91" t="s">
        <v>9</v>
      </c>
      <c r="E58" s="141">
        <v>0</v>
      </c>
      <c r="F58" s="141">
        <v>0</v>
      </c>
      <c r="G58" s="141">
        <v>0</v>
      </c>
      <c r="H58" s="141">
        <v>0</v>
      </c>
      <c r="I58" s="141">
        <v>0</v>
      </c>
      <c r="J58" s="84"/>
      <c r="K58" s="84">
        <v>0</v>
      </c>
    </row>
    <row r="59" spans="1:11" x14ac:dyDescent="0.25">
      <c r="A59" s="179" t="s">
        <v>5</v>
      </c>
      <c r="B59" s="90">
        <v>2</v>
      </c>
      <c r="C59" s="90">
        <v>3</v>
      </c>
      <c r="D59" s="90" t="s">
        <v>10</v>
      </c>
      <c r="E59" s="99">
        <v>0</v>
      </c>
      <c r="F59" s="99">
        <f>E59/100*85</f>
        <v>0</v>
      </c>
      <c r="G59" s="99">
        <f>E59/100*10</f>
        <v>0</v>
      </c>
      <c r="H59" s="99">
        <f>E59/100*2.5</f>
        <v>0</v>
      </c>
      <c r="I59" s="99">
        <v>0</v>
      </c>
      <c r="J59" s="99"/>
      <c r="K59" s="99">
        <v>0</v>
      </c>
    </row>
    <row r="60" spans="1:11" x14ac:dyDescent="0.25">
      <c r="A60" s="179"/>
      <c r="B60" s="90">
        <v>2</v>
      </c>
      <c r="C60" s="90">
        <v>3</v>
      </c>
      <c r="D60" s="90" t="s">
        <v>10</v>
      </c>
      <c r="E60" s="99">
        <v>0</v>
      </c>
      <c r="F60" s="99">
        <f t="shared" ref="F60:F61" si="14">E60/100*85</f>
        <v>0</v>
      </c>
      <c r="G60" s="99">
        <f>E60/100*11.5</f>
        <v>0</v>
      </c>
      <c r="H60" s="99">
        <f>E60/100*2.31</f>
        <v>0</v>
      </c>
      <c r="I60" s="99">
        <v>0</v>
      </c>
      <c r="J60" s="99"/>
      <c r="K60" s="99">
        <v>0</v>
      </c>
    </row>
    <row r="61" spans="1:11" x14ac:dyDescent="0.25">
      <c r="A61" s="179"/>
      <c r="B61" s="90">
        <v>2</v>
      </c>
      <c r="C61" s="90">
        <v>3</v>
      </c>
      <c r="D61" s="90" t="s">
        <v>10</v>
      </c>
      <c r="E61" s="99">
        <v>0</v>
      </c>
      <c r="F61" s="99">
        <f t="shared" si="14"/>
        <v>0</v>
      </c>
      <c r="G61" s="99">
        <f>E61/100*0</f>
        <v>0</v>
      </c>
      <c r="H61" s="99">
        <f>E61/100*0</f>
        <v>0</v>
      </c>
      <c r="I61" s="99">
        <v>0</v>
      </c>
      <c r="J61" s="99"/>
      <c r="K61" s="99">
        <v>0</v>
      </c>
    </row>
    <row r="62" spans="1:11" x14ac:dyDescent="0.25">
      <c r="A62" s="180"/>
      <c r="B62" s="90">
        <v>2</v>
      </c>
      <c r="C62" s="90">
        <v>3</v>
      </c>
      <c r="D62" s="90" t="s">
        <v>10</v>
      </c>
      <c r="E62" s="99">
        <v>0</v>
      </c>
      <c r="F62" s="99">
        <f t="shared" ref="F62" si="15">E62/100*85</f>
        <v>0</v>
      </c>
      <c r="G62" s="99">
        <f>E62/100*0</f>
        <v>0</v>
      </c>
      <c r="H62" s="99">
        <f>E62/100*0</f>
        <v>0</v>
      </c>
      <c r="I62" s="99">
        <v>0</v>
      </c>
      <c r="J62" s="99"/>
      <c r="K62" s="99">
        <v>0</v>
      </c>
    </row>
    <row r="63" spans="1:11" x14ac:dyDescent="0.25">
      <c r="A63" s="95"/>
      <c r="B63" s="95"/>
      <c r="C63" s="95"/>
      <c r="D63" s="95"/>
      <c r="E63" s="96"/>
      <c r="F63" s="96"/>
      <c r="G63" s="96"/>
      <c r="H63" s="96"/>
      <c r="I63" s="96"/>
      <c r="J63" s="96"/>
      <c r="K63" s="97"/>
    </row>
    <row r="64" spans="1:11" x14ac:dyDescent="0.25">
      <c r="A64" s="94" t="s">
        <v>13</v>
      </c>
      <c r="B64" s="95"/>
      <c r="C64" s="95"/>
      <c r="D64" s="95"/>
      <c r="E64" s="96"/>
      <c r="F64" s="96"/>
      <c r="G64" s="96"/>
      <c r="H64" s="96"/>
      <c r="I64" s="96"/>
      <c r="J64" s="96"/>
      <c r="K64" s="97"/>
    </row>
    <row r="65" spans="1:15" ht="15" customHeight="1" x14ac:dyDescent="0.25">
      <c r="A65" s="185" t="s">
        <v>62</v>
      </c>
      <c r="B65" s="185"/>
      <c r="C65" s="185"/>
      <c r="D65" s="185"/>
      <c r="E65" s="181" t="s">
        <v>292</v>
      </c>
      <c r="F65" s="182"/>
      <c r="G65" s="182"/>
      <c r="H65" s="182"/>
      <c r="I65" s="182"/>
      <c r="J65" s="183"/>
      <c r="K65" s="184" t="s">
        <v>34</v>
      </c>
      <c r="L65" s="127"/>
      <c r="M65" s="127"/>
      <c r="N65" s="127"/>
      <c r="O65" s="127"/>
    </row>
    <row r="66" spans="1:15" ht="21.75" customHeight="1" x14ac:dyDescent="0.25">
      <c r="A66" s="185"/>
      <c r="B66" s="185" t="s">
        <v>63</v>
      </c>
      <c r="C66" s="185" t="s">
        <v>64</v>
      </c>
      <c r="D66" s="185" t="s">
        <v>65</v>
      </c>
      <c r="E66" s="186" t="s">
        <v>68</v>
      </c>
      <c r="F66" s="182"/>
      <c r="G66" s="183"/>
      <c r="H66" s="184" t="s">
        <v>2</v>
      </c>
      <c r="I66" s="184"/>
      <c r="J66" s="188"/>
      <c r="K66" s="184"/>
      <c r="L66" s="127"/>
      <c r="M66" s="127"/>
      <c r="N66" s="127"/>
      <c r="O66" s="127"/>
    </row>
    <row r="67" spans="1:15" ht="39" x14ac:dyDescent="0.25">
      <c r="A67" s="185"/>
      <c r="B67" s="185"/>
      <c r="C67" s="185"/>
      <c r="D67" s="185"/>
      <c r="E67" s="187"/>
      <c r="F67" s="82" t="s">
        <v>69</v>
      </c>
      <c r="G67" s="82" t="s">
        <v>70</v>
      </c>
      <c r="H67" s="82" t="s">
        <v>73</v>
      </c>
      <c r="I67" s="106" t="s">
        <v>72</v>
      </c>
      <c r="J67" s="106" t="s">
        <v>294</v>
      </c>
      <c r="K67" s="184"/>
      <c r="L67" s="127"/>
      <c r="M67" s="127"/>
      <c r="N67" s="127"/>
      <c r="O67" s="127"/>
    </row>
    <row r="68" spans="1:15" x14ac:dyDescent="0.25">
      <c r="A68" s="176" t="s">
        <v>16</v>
      </c>
      <c r="B68" s="83">
        <v>6</v>
      </c>
      <c r="C68" s="83" t="s">
        <v>81</v>
      </c>
      <c r="D68" s="83" t="s">
        <v>45</v>
      </c>
      <c r="E68" s="101">
        <v>3747883</v>
      </c>
      <c r="F68" s="101">
        <v>1315602</v>
      </c>
      <c r="G68" s="101">
        <v>740027</v>
      </c>
      <c r="H68" s="101"/>
      <c r="I68" s="101"/>
      <c r="J68" s="101">
        <f>E68-F68-G68</f>
        <v>1692254</v>
      </c>
      <c r="K68" s="101">
        <v>0</v>
      </c>
      <c r="L68" s="126">
        <f>F68+G68</f>
        <v>2055629</v>
      </c>
      <c r="M68" s="126" t="s">
        <v>308</v>
      </c>
      <c r="N68" s="126"/>
      <c r="O68" s="126"/>
    </row>
    <row r="69" spans="1:15" x14ac:dyDescent="0.25">
      <c r="A69" s="177"/>
      <c r="B69" s="83">
        <v>6</v>
      </c>
      <c r="C69" s="83" t="s">
        <v>81</v>
      </c>
      <c r="D69" s="83" t="s">
        <v>45</v>
      </c>
      <c r="E69" s="101">
        <v>0</v>
      </c>
      <c r="F69" s="101">
        <v>0</v>
      </c>
      <c r="G69" s="101">
        <v>0</v>
      </c>
      <c r="H69" s="101"/>
      <c r="I69" s="101"/>
      <c r="J69" s="101">
        <f>E69-F69-G69</f>
        <v>0</v>
      </c>
      <c r="K69" s="101">
        <v>0</v>
      </c>
      <c r="L69" s="126">
        <f t="shared" ref="L69:L76" si="16">F69+G69</f>
        <v>0</v>
      </c>
      <c r="M69" s="126" t="s">
        <v>309</v>
      </c>
      <c r="N69" s="126"/>
      <c r="O69" s="126"/>
    </row>
    <row r="70" spans="1:15" x14ac:dyDescent="0.25">
      <c r="A70" s="177"/>
      <c r="B70" s="83">
        <v>6</v>
      </c>
      <c r="C70" s="83" t="s">
        <v>81</v>
      </c>
      <c r="D70" s="83" t="s">
        <v>45</v>
      </c>
      <c r="E70" s="101">
        <v>0</v>
      </c>
      <c r="F70" s="101">
        <v>0</v>
      </c>
      <c r="G70" s="101">
        <v>0</v>
      </c>
      <c r="H70" s="101"/>
      <c r="I70" s="101"/>
      <c r="J70" s="101">
        <f t="shared" ref="J70:J72" si="17">E70-F70-G70</f>
        <v>0</v>
      </c>
      <c r="K70" s="101">
        <v>0</v>
      </c>
      <c r="L70" s="126">
        <f t="shared" si="16"/>
        <v>0</v>
      </c>
      <c r="M70" s="126" t="s">
        <v>312</v>
      </c>
      <c r="N70" s="126"/>
      <c r="O70" s="126"/>
    </row>
    <row r="71" spans="1:15" ht="23.25" x14ac:dyDescent="0.25">
      <c r="A71" s="177"/>
      <c r="B71" s="83">
        <v>6</v>
      </c>
      <c r="C71" s="83" t="s">
        <v>81</v>
      </c>
      <c r="D71" s="83" t="s">
        <v>45</v>
      </c>
      <c r="E71" s="101">
        <v>906000</v>
      </c>
      <c r="F71" s="101">
        <v>260928</v>
      </c>
      <c r="G71" s="101">
        <v>146772</v>
      </c>
      <c r="H71" s="101"/>
      <c r="I71" s="101"/>
      <c r="J71" s="101">
        <f>E71-F71-G71</f>
        <v>498300</v>
      </c>
      <c r="K71" s="101">
        <v>0</v>
      </c>
      <c r="L71" s="126">
        <f t="shared" si="16"/>
        <v>407700</v>
      </c>
      <c r="M71" s="126" t="s">
        <v>310</v>
      </c>
      <c r="N71" s="126"/>
      <c r="O71" s="126"/>
    </row>
    <row r="72" spans="1:15" x14ac:dyDescent="0.25">
      <c r="A72" s="177"/>
      <c r="B72" s="83">
        <v>6</v>
      </c>
      <c r="C72" s="83" t="s">
        <v>81</v>
      </c>
      <c r="D72" s="83" t="s">
        <v>45</v>
      </c>
      <c r="E72" s="101">
        <v>999969</v>
      </c>
      <c r="F72" s="101">
        <v>639980</v>
      </c>
      <c r="G72" s="101">
        <v>359989</v>
      </c>
      <c r="H72" s="101"/>
      <c r="I72" s="101"/>
      <c r="J72" s="101">
        <f t="shared" si="17"/>
        <v>0</v>
      </c>
      <c r="K72" s="101">
        <v>0</v>
      </c>
      <c r="L72" s="126">
        <f t="shared" si="16"/>
        <v>999969</v>
      </c>
      <c r="M72" s="126" t="s">
        <v>311</v>
      </c>
      <c r="N72" s="126"/>
      <c r="O72" s="126"/>
    </row>
    <row r="73" spans="1:15" x14ac:dyDescent="0.25">
      <c r="A73" s="177"/>
      <c r="B73" s="83">
        <v>6</v>
      </c>
      <c r="C73" s="83" t="s">
        <v>81</v>
      </c>
      <c r="D73" s="83" t="s">
        <v>45</v>
      </c>
      <c r="E73" s="101">
        <v>0</v>
      </c>
      <c r="F73" s="101">
        <v>0</v>
      </c>
      <c r="G73" s="101">
        <v>0</v>
      </c>
      <c r="H73" s="101"/>
      <c r="I73" s="101"/>
      <c r="J73" s="101">
        <v>0</v>
      </c>
      <c r="K73" s="101">
        <v>0</v>
      </c>
      <c r="L73" s="126">
        <f t="shared" si="16"/>
        <v>0</v>
      </c>
      <c r="M73" s="126" t="s">
        <v>313</v>
      </c>
      <c r="N73" s="126"/>
      <c r="O73" s="126"/>
    </row>
    <row r="74" spans="1:15" x14ac:dyDescent="0.25">
      <c r="A74" s="177"/>
      <c r="B74" s="83">
        <v>6</v>
      </c>
      <c r="C74" s="83" t="s">
        <v>81</v>
      </c>
      <c r="D74" s="83" t="s">
        <v>45</v>
      </c>
      <c r="E74" s="101">
        <v>0</v>
      </c>
      <c r="F74" s="101">
        <v>0</v>
      </c>
      <c r="G74" s="101">
        <v>0</v>
      </c>
      <c r="H74" s="101"/>
      <c r="I74" s="101"/>
      <c r="J74" s="101">
        <v>0</v>
      </c>
      <c r="K74" s="101">
        <v>0</v>
      </c>
      <c r="L74" s="126">
        <f t="shared" si="16"/>
        <v>0</v>
      </c>
      <c r="M74" s="126" t="s">
        <v>314</v>
      </c>
      <c r="N74" s="126"/>
      <c r="O74" s="126"/>
    </row>
    <row r="75" spans="1:15" x14ac:dyDescent="0.25">
      <c r="A75" s="177"/>
      <c r="B75" s="83">
        <v>6</v>
      </c>
      <c r="C75" s="83" t="s">
        <v>81</v>
      </c>
      <c r="D75" s="83" t="s">
        <v>45</v>
      </c>
      <c r="E75" s="101">
        <v>0</v>
      </c>
      <c r="F75" s="101">
        <v>0</v>
      </c>
      <c r="G75" s="101">
        <v>0</v>
      </c>
      <c r="H75" s="101"/>
      <c r="I75" s="101"/>
      <c r="J75" s="101">
        <v>0</v>
      </c>
      <c r="K75" s="101">
        <v>0</v>
      </c>
      <c r="L75" s="126">
        <f t="shared" si="16"/>
        <v>0</v>
      </c>
      <c r="M75" s="126" t="s">
        <v>295</v>
      </c>
      <c r="N75" s="126"/>
      <c r="O75" s="126"/>
    </row>
    <row r="76" spans="1:15" x14ac:dyDescent="0.25">
      <c r="A76" s="178"/>
      <c r="B76" s="83">
        <v>6</v>
      </c>
      <c r="C76" s="83" t="s">
        <v>81</v>
      </c>
      <c r="D76" s="83" t="s">
        <v>59</v>
      </c>
      <c r="E76" s="101">
        <v>755130</v>
      </c>
      <c r="F76" s="101">
        <v>434880</v>
      </c>
      <c r="G76" s="101">
        <v>244620</v>
      </c>
      <c r="H76" s="101"/>
      <c r="I76" s="101"/>
      <c r="J76" s="101">
        <v>75630</v>
      </c>
      <c r="K76" s="101">
        <v>0</v>
      </c>
      <c r="L76" s="126">
        <f t="shared" si="16"/>
        <v>679500</v>
      </c>
      <c r="M76" s="126"/>
      <c r="N76" s="126"/>
      <c r="O76" s="126"/>
    </row>
    <row r="77" spans="1:15" x14ac:dyDescent="0.25">
      <c r="A77" s="98" t="s">
        <v>3</v>
      </c>
      <c r="B77" s="90">
        <v>4</v>
      </c>
      <c r="C77" s="90" t="s">
        <v>60</v>
      </c>
      <c r="D77" s="90" t="s">
        <v>61</v>
      </c>
      <c r="E77" s="135">
        <v>999867</v>
      </c>
      <c r="F77" s="135">
        <v>949873.64999999991</v>
      </c>
      <c r="G77" s="135">
        <v>0</v>
      </c>
      <c r="H77" s="135">
        <v>49993.350000000093</v>
      </c>
      <c r="I77" s="135">
        <v>0</v>
      </c>
      <c r="J77" s="99"/>
      <c r="K77" s="99">
        <v>0</v>
      </c>
      <c r="O77" s="130"/>
    </row>
    <row r="78" spans="1:15" x14ac:dyDescent="0.25">
      <c r="A78" s="100" t="s">
        <v>7</v>
      </c>
      <c r="B78" s="91">
        <v>4</v>
      </c>
      <c r="C78" s="91">
        <v>1</v>
      </c>
      <c r="D78" s="91" t="s">
        <v>9</v>
      </c>
      <c r="E78" s="141">
        <v>0</v>
      </c>
      <c r="F78" s="141">
        <v>0</v>
      </c>
      <c r="G78" s="141">
        <v>0</v>
      </c>
      <c r="H78" s="141">
        <v>0</v>
      </c>
      <c r="I78" s="141">
        <v>0</v>
      </c>
      <c r="J78" s="84"/>
      <c r="K78" s="84">
        <v>0</v>
      </c>
    </row>
    <row r="79" spans="1:15" x14ac:dyDescent="0.25">
      <c r="A79" s="179" t="s">
        <v>5</v>
      </c>
      <c r="B79" s="90">
        <v>2</v>
      </c>
      <c r="C79" s="90">
        <v>3</v>
      </c>
      <c r="D79" s="90" t="s">
        <v>10</v>
      </c>
      <c r="E79" s="107">
        <v>0</v>
      </c>
      <c r="F79" s="107">
        <f>E79/100*85</f>
        <v>0</v>
      </c>
      <c r="G79" s="107">
        <f>E79/100*15</f>
        <v>0</v>
      </c>
      <c r="H79" s="107">
        <v>0</v>
      </c>
      <c r="I79" s="107">
        <v>0</v>
      </c>
      <c r="J79" s="107"/>
      <c r="K79" s="107">
        <v>0</v>
      </c>
    </row>
    <row r="80" spans="1:15" x14ac:dyDescent="0.25">
      <c r="A80" s="179"/>
      <c r="B80" s="90">
        <v>2</v>
      </c>
      <c r="C80" s="90">
        <v>3</v>
      </c>
      <c r="D80" s="90" t="s">
        <v>10</v>
      </c>
      <c r="E80" s="107">
        <v>0</v>
      </c>
      <c r="F80" s="107">
        <f>E80/100*85</f>
        <v>0</v>
      </c>
      <c r="G80" s="107">
        <f>E80/100*15</f>
        <v>0</v>
      </c>
      <c r="H80" s="107">
        <v>0</v>
      </c>
      <c r="I80" s="107">
        <v>0</v>
      </c>
      <c r="J80" s="107"/>
      <c r="K80" s="107">
        <v>0</v>
      </c>
    </row>
    <row r="81" spans="1:15" x14ac:dyDescent="0.25">
      <c r="A81" s="179"/>
      <c r="B81" s="90">
        <v>2</v>
      </c>
      <c r="C81" s="90">
        <v>3</v>
      </c>
      <c r="D81" s="90" t="s">
        <v>10</v>
      </c>
      <c r="E81" s="107">
        <v>0</v>
      </c>
      <c r="F81" s="107">
        <f>E81/100*85</f>
        <v>0</v>
      </c>
      <c r="G81" s="107">
        <v>0</v>
      </c>
      <c r="H81" s="107">
        <v>0</v>
      </c>
      <c r="I81" s="107">
        <v>0</v>
      </c>
      <c r="J81" s="107"/>
      <c r="K81" s="107">
        <v>0</v>
      </c>
    </row>
    <row r="82" spans="1:15" x14ac:dyDescent="0.25">
      <c r="A82" s="180"/>
      <c r="B82" s="90">
        <v>2</v>
      </c>
      <c r="C82" s="90">
        <v>3</v>
      </c>
      <c r="D82" s="90" t="s">
        <v>10</v>
      </c>
      <c r="E82" s="107">
        <v>741210</v>
      </c>
      <c r="F82" s="107">
        <v>630028.5</v>
      </c>
      <c r="G82" s="107">
        <v>111181.5</v>
      </c>
      <c r="H82" s="107">
        <v>0</v>
      </c>
      <c r="I82" s="107">
        <v>0</v>
      </c>
      <c r="J82" s="107"/>
      <c r="K82" s="107">
        <v>0</v>
      </c>
    </row>
    <row r="83" spans="1:15" x14ac:dyDescent="0.25">
      <c r="A83" s="95"/>
      <c r="B83" s="95"/>
      <c r="C83" s="95"/>
      <c r="D83" s="95"/>
      <c r="E83" s="96"/>
      <c r="F83" s="96"/>
      <c r="G83" s="96"/>
      <c r="H83" s="96"/>
      <c r="I83" s="96"/>
      <c r="J83" s="96"/>
      <c r="K83" s="97"/>
    </row>
    <row r="84" spans="1:15" x14ac:dyDescent="0.25">
      <c r="A84" s="94" t="s">
        <v>14</v>
      </c>
      <c r="B84" s="95"/>
      <c r="C84" s="95"/>
      <c r="D84" s="95"/>
      <c r="E84" s="96"/>
      <c r="F84" s="96"/>
      <c r="G84" s="96"/>
      <c r="H84" s="96"/>
      <c r="I84" s="96"/>
      <c r="J84" s="96"/>
      <c r="K84" s="97"/>
    </row>
    <row r="85" spans="1:15" ht="15" customHeight="1" x14ac:dyDescent="0.25">
      <c r="A85" s="185" t="s">
        <v>62</v>
      </c>
      <c r="B85" s="185"/>
      <c r="C85" s="185"/>
      <c r="D85" s="185"/>
      <c r="E85" s="181" t="s">
        <v>292</v>
      </c>
      <c r="F85" s="182"/>
      <c r="G85" s="182"/>
      <c r="H85" s="182"/>
      <c r="I85" s="182"/>
      <c r="J85" s="183"/>
      <c r="K85" s="184" t="s">
        <v>34</v>
      </c>
      <c r="L85" s="127"/>
      <c r="M85" s="127"/>
      <c r="N85" s="127"/>
      <c r="O85" s="127"/>
    </row>
    <row r="86" spans="1:15" ht="24.75" customHeight="1" x14ac:dyDescent="0.25">
      <c r="A86" s="185"/>
      <c r="B86" s="185" t="s">
        <v>63</v>
      </c>
      <c r="C86" s="185" t="s">
        <v>64</v>
      </c>
      <c r="D86" s="185" t="s">
        <v>65</v>
      </c>
      <c r="E86" s="186" t="s">
        <v>68</v>
      </c>
      <c r="F86" s="182"/>
      <c r="G86" s="183"/>
      <c r="H86" s="184" t="s">
        <v>2</v>
      </c>
      <c r="I86" s="184"/>
      <c r="J86" s="188"/>
      <c r="K86" s="184"/>
      <c r="L86" s="127"/>
      <c r="M86" s="127"/>
      <c r="N86" s="127"/>
      <c r="O86" s="127"/>
    </row>
    <row r="87" spans="1:15" ht="39" x14ac:dyDescent="0.25">
      <c r="A87" s="185"/>
      <c r="B87" s="185"/>
      <c r="C87" s="185"/>
      <c r="D87" s="185"/>
      <c r="E87" s="187"/>
      <c r="F87" s="82" t="s">
        <v>69</v>
      </c>
      <c r="G87" s="82" t="s">
        <v>70</v>
      </c>
      <c r="H87" s="82" t="s">
        <v>73</v>
      </c>
      <c r="I87" s="106" t="s">
        <v>72</v>
      </c>
      <c r="J87" s="106" t="s">
        <v>294</v>
      </c>
      <c r="K87" s="184"/>
      <c r="L87" s="127"/>
      <c r="M87" s="127"/>
      <c r="N87" s="127"/>
      <c r="O87" s="127"/>
    </row>
    <row r="88" spans="1:15" x14ac:dyDescent="0.25">
      <c r="A88" s="176" t="s">
        <v>16</v>
      </c>
      <c r="B88" s="83">
        <v>6</v>
      </c>
      <c r="C88" s="83" t="s">
        <v>81</v>
      </c>
      <c r="D88" s="83" t="s">
        <v>45</v>
      </c>
      <c r="E88" s="101">
        <f>F88+G88+J88</f>
        <v>7993866</v>
      </c>
      <c r="F88" s="101">
        <v>2658087</v>
      </c>
      <c r="G88" s="101">
        <v>1495176</v>
      </c>
      <c r="H88" s="101"/>
      <c r="I88" s="101"/>
      <c r="J88" s="101">
        <v>3840603</v>
      </c>
      <c r="K88" s="101">
        <v>0</v>
      </c>
      <c r="L88" s="126">
        <f t="shared" ref="L88:L90" si="18">F88+G88</f>
        <v>4153263</v>
      </c>
      <c r="M88" s="126" t="s">
        <v>308</v>
      </c>
      <c r="N88" s="126"/>
      <c r="O88" s="126"/>
    </row>
    <row r="89" spans="1:15" x14ac:dyDescent="0.25">
      <c r="A89" s="177"/>
      <c r="B89" s="83">
        <v>6</v>
      </c>
      <c r="C89" s="83" t="s">
        <v>81</v>
      </c>
      <c r="D89" s="83" t="s">
        <v>45</v>
      </c>
      <c r="E89" s="101">
        <v>0</v>
      </c>
      <c r="F89" s="101">
        <v>0</v>
      </c>
      <c r="G89" s="101">
        <v>0</v>
      </c>
      <c r="H89" s="101"/>
      <c r="I89" s="101"/>
      <c r="J89" s="101">
        <f t="shared" ref="J89:J92" si="19">E89-F89-G89</f>
        <v>0</v>
      </c>
      <c r="K89" s="101">
        <v>0</v>
      </c>
      <c r="L89" s="126">
        <f t="shared" si="18"/>
        <v>0</v>
      </c>
      <c r="M89" s="126" t="s">
        <v>309</v>
      </c>
      <c r="N89" s="126"/>
      <c r="O89" s="126"/>
    </row>
    <row r="90" spans="1:15" x14ac:dyDescent="0.25">
      <c r="A90" s="177"/>
      <c r="B90" s="83">
        <v>6</v>
      </c>
      <c r="C90" s="83" t="s">
        <v>81</v>
      </c>
      <c r="D90" s="83" t="s">
        <v>45</v>
      </c>
      <c r="E90" s="101">
        <v>0</v>
      </c>
      <c r="F90" s="101">
        <v>0</v>
      </c>
      <c r="G90" s="101">
        <v>0</v>
      </c>
      <c r="H90" s="101"/>
      <c r="I90" s="101"/>
      <c r="J90" s="101">
        <f t="shared" si="19"/>
        <v>0</v>
      </c>
      <c r="K90" s="101">
        <v>0</v>
      </c>
      <c r="L90" s="126">
        <f t="shared" si="18"/>
        <v>0</v>
      </c>
      <c r="M90" s="126" t="s">
        <v>312</v>
      </c>
      <c r="N90" s="126"/>
      <c r="O90" s="126"/>
    </row>
    <row r="91" spans="1:15" ht="23.25" x14ac:dyDescent="0.25">
      <c r="A91" s="177"/>
      <c r="B91" s="83">
        <v>6</v>
      </c>
      <c r="C91" s="83" t="s">
        <v>81</v>
      </c>
      <c r="D91" s="83" t="s">
        <v>45</v>
      </c>
      <c r="E91" s="101">
        <v>0</v>
      </c>
      <c r="F91" s="101">
        <v>0</v>
      </c>
      <c r="G91" s="101">
        <v>0</v>
      </c>
      <c r="H91" s="101"/>
      <c r="I91" s="101"/>
      <c r="J91" s="101">
        <f t="shared" si="19"/>
        <v>0</v>
      </c>
      <c r="K91" s="101">
        <v>0</v>
      </c>
      <c r="L91" s="126">
        <f>F91+G91</f>
        <v>0</v>
      </c>
      <c r="M91" s="126" t="s">
        <v>310</v>
      </c>
      <c r="N91" s="126"/>
      <c r="O91" s="126"/>
    </row>
    <row r="92" spans="1:15" x14ac:dyDescent="0.25">
      <c r="A92" s="177"/>
      <c r="B92" s="83">
        <v>6</v>
      </c>
      <c r="C92" s="83" t="s">
        <v>81</v>
      </c>
      <c r="D92" s="83" t="s">
        <v>45</v>
      </c>
      <c r="E92" s="101">
        <v>1924613</v>
      </c>
      <c r="F92" s="101">
        <v>1231751</v>
      </c>
      <c r="G92" s="101">
        <v>692862</v>
      </c>
      <c r="H92" s="101"/>
      <c r="I92" s="101"/>
      <c r="J92" s="101">
        <f t="shared" si="19"/>
        <v>0</v>
      </c>
      <c r="K92" s="101">
        <v>0</v>
      </c>
      <c r="L92" s="126">
        <f>F92+G92</f>
        <v>1924613</v>
      </c>
      <c r="M92" s="126" t="s">
        <v>311</v>
      </c>
      <c r="N92" s="126"/>
      <c r="O92" s="126"/>
    </row>
    <row r="93" spans="1:15" x14ac:dyDescent="0.25">
      <c r="A93" s="177"/>
      <c r="B93" s="83">
        <v>6</v>
      </c>
      <c r="C93" s="83" t="s">
        <v>81</v>
      </c>
      <c r="D93" s="83" t="s">
        <v>45</v>
      </c>
      <c r="E93" s="101">
        <v>0</v>
      </c>
      <c r="F93" s="101">
        <v>0</v>
      </c>
      <c r="G93" s="101">
        <v>0</v>
      </c>
      <c r="H93" s="101"/>
      <c r="I93" s="101"/>
      <c r="J93" s="101">
        <f t="shared" ref="J93:J94" si="20">E93-F93-G93</f>
        <v>0</v>
      </c>
      <c r="K93" s="101">
        <v>0</v>
      </c>
      <c r="L93" s="126"/>
      <c r="M93" s="126" t="s">
        <v>313</v>
      </c>
      <c r="N93" s="126"/>
      <c r="O93" s="126"/>
    </row>
    <row r="94" spans="1:15" x14ac:dyDescent="0.25">
      <c r="A94" s="177"/>
      <c r="B94" s="83">
        <v>6</v>
      </c>
      <c r="C94" s="83" t="s">
        <v>81</v>
      </c>
      <c r="D94" s="83" t="s">
        <v>45</v>
      </c>
      <c r="E94" s="101">
        <v>0</v>
      </c>
      <c r="F94" s="101">
        <v>0</v>
      </c>
      <c r="G94" s="101">
        <v>0</v>
      </c>
      <c r="H94" s="101"/>
      <c r="I94" s="101"/>
      <c r="J94" s="101">
        <f t="shared" si="20"/>
        <v>0</v>
      </c>
      <c r="K94" s="101">
        <v>0</v>
      </c>
      <c r="L94" s="126"/>
      <c r="M94" s="126" t="s">
        <v>314</v>
      </c>
      <c r="N94" s="126"/>
      <c r="O94" s="126"/>
    </row>
    <row r="95" spans="1:15" x14ac:dyDescent="0.25">
      <c r="A95" s="177"/>
      <c r="B95" s="83">
        <v>6</v>
      </c>
      <c r="C95" s="83" t="s">
        <v>81</v>
      </c>
      <c r="D95" s="83" t="s">
        <v>45</v>
      </c>
      <c r="E95" s="101">
        <v>0</v>
      </c>
      <c r="F95" s="101">
        <v>0</v>
      </c>
      <c r="G95" s="101">
        <v>0</v>
      </c>
      <c r="H95" s="101"/>
      <c r="I95" s="101"/>
      <c r="J95" s="101">
        <v>0</v>
      </c>
      <c r="K95" s="101">
        <v>0</v>
      </c>
      <c r="L95" s="126"/>
      <c r="M95" s="126" t="s">
        <v>295</v>
      </c>
      <c r="N95" s="126"/>
      <c r="O95" s="126"/>
    </row>
    <row r="96" spans="1:15" x14ac:dyDescent="0.25">
      <c r="A96" s="178"/>
      <c r="B96" s="83">
        <v>6</v>
      </c>
      <c r="C96" s="83" t="s">
        <v>81</v>
      </c>
      <c r="D96" s="83" t="s">
        <v>59</v>
      </c>
      <c r="E96" s="101">
        <v>0</v>
      </c>
      <c r="F96" s="101">
        <v>0</v>
      </c>
      <c r="G96" s="101">
        <v>0</v>
      </c>
      <c r="H96" s="101"/>
      <c r="I96" s="101"/>
      <c r="J96" s="101">
        <v>0</v>
      </c>
      <c r="K96" s="101">
        <v>0</v>
      </c>
      <c r="L96" s="126"/>
      <c r="M96" s="126"/>
      <c r="N96" s="126"/>
      <c r="O96" s="126"/>
    </row>
    <row r="97" spans="1:15" x14ac:dyDescent="0.25">
      <c r="A97" s="98" t="s">
        <v>3</v>
      </c>
      <c r="B97" s="90">
        <v>4</v>
      </c>
      <c r="C97" s="90" t="s">
        <v>60</v>
      </c>
      <c r="D97" s="90" t="s">
        <v>61</v>
      </c>
      <c r="E97" s="140">
        <v>7294813.3899999997</v>
      </c>
      <c r="F97" s="140">
        <v>6930072.7204999998</v>
      </c>
      <c r="G97" s="140">
        <v>0</v>
      </c>
      <c r="H97" s="140">
        <v>286000</v>
      </c>
      <c r="I97" s="140">
        <v>78740.67</v>
      </c>
      <c r="J97" s="99"/>
      <c r="K97" s="99">
        <v>0</v>
      </c>
    </row>
    <row r="98" spans="1:15" x14ac:dyDescent="0.25">
      <c r="A98" s="100" t="s">
        <v>7</v>
      </c>
      <c r="B98" s="91">
        <v>4</v>
      </c>
      <c r="C98" s="91">
        <v>1</v>
      </c>
      <c r="D98" s="91" t="s">
        <v>9</v>
      </c>
      <c r="E98" s="141">
        <v>0</v>
      </c>
      <c r="F98" s="141">
        <v>0</v>
      </c>
      <c r="G98" s="141">
        <v>0</v>
      </c>
      <c r="H98" s="141">
        <v>0</v>
      </c>
      <c r="I98" s="141">
        <v>0</v>
      </c>
      <c r="J98" s="84"/>
      <c r="K98" s="84">
        <v>0</v>
      </c>
    </row>
    <row r="99" spans="1:15" x14ac:dyDescent="0.25">
      <c r="A99" s="179" t="s">
        <v>5</v>
      </c>
      <c r="B99" s="90">
        <v>2</v>
      </c>
      <c r="C99" s="90">
        <v>3</v>
      </c>
      <c r="D99" s="90" t="s">
        <v>10</v>
      </c>
      <c r="E99" s="107">
        <v>0</v>
      </c>
      <c r="F99" s="107">
        <f>E99/100*85</f>
        <v>0</v>
      </c>
      <c r="G99" s="107">
        <f>E99/100*15</f>
        <v>0</v>
      </c>
      <c r="H99" s="107">
        <v>0</v>
      </c>
      <c r="I99" s="107">
        <v>0</v>
      </c>
      <c r="J99" s="107"/>
      <c r="K99" s="107">
        <v>0</v>
      </c>
    </row>
    <row r="100" spans="1:15" x14ac:dyDescent="0.25">
      <c r="A100" s="179"/>
      <c r="B100" s="90">
        <v>2</v>
      </c>
      <c r="C100" s="90">
        <v>3</v>
      </c>
      <c r="D100" s="90" t="s">
        <v>10</v>
      </c>
      <c r="E100" s="107">
        <v>430850</v>
      </c>
      <c r="F100" s="107">
        <v>366222.5</v>
      </c>
      <c r="G100" s="107">
        <v>64627.5</v>
      </c>
      <c r="H100" s="107">
        <v>0</v>
      </c>
      <c r="I100" s="107">
        <v>0</v>
      </c>
      <c r="J100" s="107"/>
      <c r="K100" s="107">
        <v>0</v>
      </c>
    </row>
    <row r="101" spans="1:15" x14ac:dyDescent="0.25">
      <c r="A101" s="179"/>
      <c r="B101" s="90">
        <v>2</v>
      </c>
      <c r="C101" s="90">
        <v>3</v>
      </c>
      <c r="D101" s="90" t="s">
        <v>10</v>
      </c>
      <c r="E101" s="107">
        <v>0</v>
      </c>
      <c r="F101" s="107">
        <v>0</v>
      </c>
      <c r="G101" s="107">
        <v>0</v>
      </c>
      <c r="H101" s="107">
        <v>0</v>
      </c>
      <c r="I101" s="107">
        <v>0</v>
      </c>
      <c r="J101" s="107"/>
      <c r="K101" s="107">
        <v>0</v>
      </c>
    </row>
    <row r="102" spans="1:15" x14ac:dyDescent="0.25">
      <c r="A102" s="180"/>
      <c r="B102" s="90">
        <v>2</v>
      </c>
      <c r="C102" s="90">
        <v>3</v>
      </c>
      <c r="D102" s="90" t="s">
        <v>10</v>
      </c>
      <c r="E102" s="107">
        <v>1191700</v>
      </c>
      <c r="F102" s="107">
        <v>1012945</v>
      </c>
      <c r="G102" s="107">
        <v>178755</v>
      </c>
      <c r="H102" s="107">
        <v>0</v>
      </c>
      <c r="I102" s="107">
        <v>0</v>
      </c>
      <c r="J102" s="107"/>
      <c r="K102" s="107">
        <v>0</v>
      </c>
    </row>
    <row r="103" spans="1:15" x14ac:dyDescent="0.25">
      <c r="A103" s="95"/>
      <c r="B103" s="95"/>
      <c r="C103" s="95"/>
      <c r="D103" s="95"/>
      <c r="E103" s="96"/>
      <c r="F103" s="96"/>
      <c r="G103" s="96"/>
      <c r="H103" s="96"/>
      <c r="I103" s="96"/>
      <c r="J103" s="96"/>
      <c r="K103" s="97"/>
    </row>
    <row r="104" spans="1:15" x14ac:dyDescent="0.25">
      <c r="A104" s="94" t="s">
        <v>15</v>
      </c>
      <c r="B104" s="95"/>
      <c r="C104" s="95"/>
      <c r="D104" s="95"/>
      <c r="E104" s="96"/>
      <c r="F104" s="96"/>
      <c r="G104" s="96"/>
      <c r="H104" s="96"/>
      <c r="I104" s="96"/>
      <c r="J104" s="96"/>
      <c r="K104" s="97"/>
    </row>
    <row r="105" spans="1:15" ht="15" customHeight="1" x14ac:dyDescent="0.25">
      <c r="A105" s="185" t="s">
        <v>62</v>
      </c>
      <c r="B105" s="185"/>
      <c r="C105" s="185"/>
      <c r="D105" s="185"/>
      <c r="E105" s="181" t="s">
        <v>292</v>
      </c>
      <c r="F105" s="182"/>
      <c r="G105" s="182"/>
      <c r="H105" s="182"/>
      <c r="I105" s="182"/>
      <c r="J105" s="183"/>
      <c r="K105" s="184" t="s">
        <v>34</v>
      </c>
      <c r="L105" s="127"/>
      <c r="M105" s="127"/>
      <c r="N105" s="127"/>
      <c r="O105" s="127"/>
    </row>
    <row r="106" spans="1:15" ht="24.75" customHeight="1" x14ac:dyDescent="0.25">
      <c r="A106" s="185"/>
      <c r="B106" s="185" t="s">
        <v>63</v>
      </c>
      <c r="C106" s="185" t="s">
        <v>64</v>
      </c>
      <c r="D106" s="185" t="s">
        <v>65</v>
      </c>
      <c r="E106" s="186" t="s">
        <v>68</v>
      </c>
      <c r="F106" s="182"/>
      <c r="G106" s="183"/>
      <c r="H106" s="184" t="s">
        <v>2</v>
      </c>
      <c r="I106" s="184"/>
      <c r="J106" s="188"/>
      <c r="K106" s="184"/>
      <c r="L106" s="127"/>
      <c r="M106" s="127"/>
      <c r="N106" s="127"/>
      <c r="O106" s="127"/>
    </row>
    <row r="107" spans="1:15" ht="39" x14ac:dyDescent="0.25">
      <c r="A107" s="185"/>
      <c r="B107" s="185"/>
      <c r="C107" s="185"/>
      <c r="D107" s="185"/>
      <c r="E107" s="187"/>
      <c r="F107" s="82" t="s">
        <v>69</v>
      </c>
      <c r="G107" s="82" t="s">
        <v>70</v>
      </c>
      <c r="H107" s="82" t="s">
        <v>73</v>
      </c>
      <c r="I107" s="106" t="s">
        <v>72</v>
      </c>
      <c r="J107" s="106" t="s">
        <v>294</v>
      </c>
      <c r="K107" s="184"/>
      <c r="L107" s="127"/>
      <c r="M107" s="127"/>
      <c r="N107" s="127"/>
      <c r="O107" s="127"/>
    </row>
    <row r="108" spans="1:15" x14ac:dyDescent="0.25">
      <c r="A108" s="176" t="s">
        <v>16</v>
      </c>
      <c r="B108" s="83">
        <v>6</v>
      </c>
      <c r="C108" s="83" t="s">
        <v>81</v>
      </c>
      <c r="D108" s="83" t="s">
        <v>45</v>
      </c>
      <c r="E108" s="101">
        <v>1217794</v>
      </c>
      <c r="F108" s="101">
        <v>389566</v>
      </c>
      <c r="G108" s="101">
        <v>219131</v>
      </c>
      <c r="H108" s="101"/>
      <c r="I108" s="101"/>
      <c r="J108" s="101">
        <f t="shared" ref="J108:J110" si="21">E108-F108-G108</f>
        <v>609097</v>
      </c>
      <c r="K108" s="101">
        <v>0</v>
      </c>
      <c r="L108" s="126">
        <f t="shared" ref="L108:L116" si="22">F108+G108</f>
        <v>608697</v>
      </c>
      <c r="M108" s="126" t="s">
        <v>308</v>
      </c>
      <c r="N108" s="126"/>
      <c r="O108" s="126"/>
    </row>
    <row r="109" spans="1:15" x14ac:dyDescent="0.25">
      <c r="A109" s="177"/>
      <c r="B109" s="83">
        <v>6</v>
      </c>
      <c r="C109" s="83" t="s">
        <v>81</v>
      </c>
      <c r="D109" s="83" t="s">
        <v>45</v>
      </c>
      <c r="E109" s="101">
        <v>1994399</v>
      </c>
      <c r="F109" s="101">
        <v>638207</v>
      </c>
      <c r="G109" s="101">
        <v>358992</v>
      </c>
      <c r="H109" s="101"/>
      <c r="I109" s="101"/>
      <c r="J109" s="101">
        <f t="shared" si="21"/>
        <v>997200</v>
      </c>
      <c r="K109" s="101">
        <v>0</v>
      </c>
      <c r="L109" s="126">
        <f t="shared" si="22"/>
        <v>997199</v>
      </c>
      <c r="M109" s="126" t="s">
        <v>309</v>
      </c>
      <c r="N109" s="126"/>
      <c r="O109" s="126"/>
    </row>
    <row r="110" spans="1:15" x14ac:dyDescent="0.25">
      <c r="A110" s="177"/>
      <c r="B110" s="83">
        <v>6</v>
      </c>
      <c r="C110" s="83" t="s">
        <v>81</v>
      </c>
      <c r="D110" s="83" t="s">
        <v>45</v>
      </c>
      <c r="E110" s="101">
        <v>0</v>
      </c>
      <c r="F110" s="101">
        <v>0</v>
      </c>
      <c r="G110" s="101">
        <v>0</v>
      </c>
      <c r="H110" s="101"/>
      <c r="I110" s="101"/>
      <c r="J110" s="101">
        <f t="shared" si="21"/>
        <v>0</v>
      </c>
      <c r="K110" s="101">
        <v>0</v>
      </c>
      <c r="L110" s="126">
        <f t="shared" si="22"/>
        <v>0</v>
      </c>
      <c r="M110" s="126" t="s">
        <v>312</v>
      </c>
      <c r="N110" s="126"/>
      <c r="O110" s="126"/>
    </row>
    <row r="111" spans="1:15" ht="23.25" x14ac:dyDescent="0.25">
      <c r="A111" s="177"/>
      <c r="B111" s="83">
        <v>6</v>
      </c>
      <c r="C111" s="83" t="s">
        <v>81</v>
      </c>
      <c r="D111" s="83" t="s">
        <v>45</v>
      </c>
      <c r="E111" s="101">
        <f>F111+G111+J111</f>
        <v>3165392</v>
      </c>
      <c r="F111" s="101">
        <v>646639</v>
      </c>
      <c r="G111" s="101">
        <v>363735</v>
      </c>
      <c r="H111" s="101"/>
      <c r="I111" s="101"/>
      <c r="J111" s="101">
        <v>2155018</v>
      </c>
      <c r="K111" s="101">
        <v>0</v>
      </c>
      <c r="L111" s="126">
        <f t="shared" si="22"/>
        <v>1010374</v>
      </c>
      <c r="M111" s="126" t="s">
        <v>310</v>
      </c>
      <c r="N111" s="126"/>
      <c r="O111" s="126"/>
    </row>
    <row r="112" spans="1:15" x14ac:dyDescent="0.25">
      <c r="A112" s="177"/>
      <c r="B112" s="83">
        <v>6</v>
      </c>
      <c r="C112" s="83" t="s">
        <v>81</v>
      </c>
      <c r="D112" s="83" t="s">
        <v>45</v>
      </c>
      <c r="E112" s="101">
        <v>0</v>
      </c>
      <c r="F112" s="101">
        <v>0</v>
      </c>
      <c r="G112" s="101">
        <v>0</v>
      </c>
      <c r="H112" s="101"/>
      <c r="I112" s="101"/>
      <c r="J112" s="101">
        <v>0</v>
      </c>
      <c r="K112" s="101">
        <v>0</v>
      </c>
      <c r="L112" s="126">
        <f t="shared" si="22"/>
        <v>0</v>
      </c>
      <c r="M112" s="126" t="s">
        <v>311</v>
      </c>
      <c r="N112" s="126"/>
      <c r="O112" s="126"/>
    </row>
    <row r="113" spans="1:15" x14ac:dyDescent="0.25">
      <c r="A113" s="177"/>
      <c r="B113" s="83">
        <v>6</v>
      </c>
      <c r="C113" s="83" t="s">
        <v>81</v>
      </c>
      <c r="D113" s="83" t="s">
        <v>45</v>
      </c>
      <c r="E113" s="101">
        <v>0</v>
      </c>
      <c r="F113" s="101">
        <v>0</v>
      </c>
      <c r="G113" s="101">
        <v>0</v>
      </c>
      <c r="H113" s="101"/>
      <c r="I113" s="101"/>
      <c r="J113" s="101">
        <v>0</v>
      </c>
      <c r="K113" s="101">
        <v>0</v>
      </c>
      <c r="L113" s="126">
        <f t="shared" si="22"/>
        <v>0</v>
      </c>
      <c r="M113" s="126" t="s">
        <v>313</v>
      </c>
      <c r="N113" s="126"/>
      <c r="O113" s="126"/>
    </row>
    <row r="114" spans="1:15" x14ac:dyDescent="0.25">
      <c r="A114" s="177"/>
      <c r="B114" s="83">
        <v>6</v>
      </c>
      <c r="C114" s="83" t="s">
        <v>81</v>
      </c>
      <c r="D114" s="83" t="s">
        <v>45</v>
      </c>
      <c r="E114" s="101">
        <v>0</v>
      </c>
      <c r="F114" s="101">
        <v>0</v>
      </c>
      <c r="G114" s="101">
        <v>0</v>
      </c>
      <c r="H114" s="101"/>
      <c r="I114" s="101"/>
      <c r="J114" s="101">
        <v>0</v>
      </c>
      <c r="K114" s="101">
        <v>0</v>
      </c>
      <c r="L114" s="126">
        <f t="shared" si="22"/>
        <v>0</v>
      </c>
      <c r="M114" s="126" t="s">
        <v>314</v>
      </c>
      <c r="N114" s="126"/>
      <c r="O114" s="126"/>
    </row>
    <row r="115" spans="1:15" x14ac:dyDescent="0.25">
      <c r="A115" s="177"/>
      <c r="B115" s="83">
        <v>6</v>
      </c>
      <c r="C115" s="83" t="s">
        <v>81</v>
      </c>
      <c r="D115" s="83" t="s">
        <v>45</v>
      </c>
      <c r="E115" s="101">
        <f>F115+G115+J115</f>
        <v>20310245</v>
      </c>
      <c r="F115" s="101">
        <v>10398846</v>
      </c>
      <c r="G115" s="101">
        <v>5849350</v>
      </c>
      <c r="H115" s="101"/>
      <c r="I115" s="101"/>
      <c r="J115" s="101">
        <v>4062049</v>
      </c>
      <c r="K115" s="101">
        <f t="shared" ref="K115" si="23">K137+K157+K177+K197+K217+K237+K257+K277</f>
        <v>0</v>
      </c>
      <c r="L115" s="126">
        <f t="shared" si="22"/>
        <v>16248196</v>
      </c>
      <c r="M115" s="126" t="s">
        <v>295</v>
      </c>
      <c r="N115" s="126"/>
      <c r="O115" s="126"/>
    </row>
    <row r="116" spans="1:15" x14ac:dyDescent="0.25">
      <c r="A116" s="178"/>
      <c r="B116" s="83">
        <v>6</v>
      </c>
      <c r="C116" s="83" t="s">
        <v>81</v>
      </c>
      <c r="D116" s="83" t="s">
        <v>59</v>
      </c>
      <c r="E116" s="101">
        <v>750878</v>
      </c>
      <c r="F116" s="101">
        <v>432506</v>
      </c>
      <c r="G116" s="101">
        <v>243284</v>
      </c>
      <c r="H116" s="101"/>
      <c r="I116" s="101"/>
      <c r="J116" s="101">
        <v>75088</v>
      </c>
      <c r="K116" s="101">
        <v>0</v>
      </c>
      <c r="L116" s="126">
        <f t="shared" si="22"/>
        <v>675790</v>
      </c>
      <c r="M116" s="126"/>
      <c r="N116" s="126"/>
      <c r="O116" s="126"/>
    </row>
    <row r="117" spans="1:15" x14ac:dyDescent="0.25">
      <c r="A117" s="98" t="s">
        <v>3</v>
      </c>
      <c r="B117" s="90">
        <v>4</v>
      </c>
      <c r="C117" s="90" t="s">
        <v>60</v>
      </c>
      <c r="D117" s="90" t="s">
        <v>61</v>
      </c>
      <c r="E117" s="140">
        <v>33126281.940000001</v>
      </c>
      <c r="F117" s="140">
        <v>31469967.843000002</v>
      </c>
      <c r="G117" s="140">
        <v>0</v>
      </c>
      <c r="H117" s="140">
        <v>1373635.4469999999</v>
      </c>
      <c r="I117" s="140">
        <v>282678.65000000002</v>
      </c>
      <c r="J117" s="99"/>
      <c r="K117" s="99">
        <v>0</v>
      </c>
    </row>
    <row r="118" spans="1:15" x14ac:dyDescent="0.25">
      <c r="A118" s="100" t="s">
        <v>7</v>
      </c>
      <c r="B118" s="91">
        <v>4</v>
      </c>
      <c r="C118" s="91">
        <v>1</v>
      </c>
      <c r="D118" s="91" t="s">
        <v>9</v>
      </c>
      <c r="E118" s="141">
        <v>479341.88</v>
      </c>
      <c r="F118" s="141">
        <v>407440.59</v>
      </c>
      <c r="G118" s="141">
        <v>0</v>
      </c>
      <c r="H118" s="141">
        <v>71901.289999999994</v>
      </c>
      <c r="I118" s="141">
        <v>0</v>
      </c>
      <c r="J118" s="141"/>
      <c r="K118" s="84">
        <v>0</v>
      </c>
    </row>
    <row r="119" spans="1:15" x14ac:dyDescent="0.25">
      <c r="A119" s="179" t="s">
        <v>5</v>
      </c>
      <c r="B119" s="90">
        <v>2</v>
      </c>
      <c r="C119" s="90">
        <v>3</v>
      </c>
      <c r="D119" s="90" t="s">
        <v>10</v>
      </c>
      <c r="E119" s="107">
        <v>1119010</v>
      </c>
      <c r="F119" s="107">
        <v>951158.5</v>
      </c>
      <c r="G119" s="107">
        <v>167851.5</v>
      </c>
      <c r="H119" s="107">
        <v>0</v>
      </c>
      <c r="I119" s="107">
        <v>0</v>
      </c>
      <c r="J119" s="107"/>
      <c r="K119" s="107">
        <v>0</v>
      </c>
    </row>
    <row r="120" spans="1:15" x14ac:dyDescent="0.25">
      <c r="A120" s="179"/>
      <c r="B120" s="90">
        <v>2</v>
      </c>
      <c r="C120" s="90">
        <v>3</v>
      </c>
      <c r="D120" s="90" t="s">
        <v>10</v>
      </c>
      <c r="E120" s="107">
        <v>861700</v>
      </c>
      <c r="F120" s="107">
        <v>732445</v>
      </c>
      <c r="G120" s="107">
        <v>129255</v>
      </c>
      <c r="H120" s="107">
        <v>0</v>
      </c>
      <c r="I120" s="107">
        <v>0</v>
      </c>
      <c r="J120" s="107"/>
      <c r="K120" s="107">
        <v>0</v>
      </c>
    </row>
    <row r="121" spans="1:15" x14ac:dyDescent="0.25">
      <c r="A121" s="179"/>
      <c r="B121" s="90">
        <v>2</v>
      </c>
      <c r="C121" s="90">
        <v>3</v>
      </c>
      <c r="D121" s="90" t="s">
        <v>10</v>
      </c>
      <c r="E121" s="107">
        <v>977930</v>
      </c>
      <c r="F121" s="107">
        <v>831240.5</v>
      </c>
      <c r="G121" s="107">
        <v>0</v>
      </c>
      <c r="H121" s="107">
        <v>0</v>
      </c>
      <c r="I121" s="107">
        <v>146689.5</v>
      </c>
      <c r="J121" s="107"/>
      <c r="K121" s="107">
        <v>0</v>
      </c>
    </row>
    <row r="122" spans="1:15" x14ac:dyDescent="0.25">
      <c r="A122" s="180"/>
      <c r="B122" s="90">
        <v>2</v>
      </c>
      <c r="C122" s="90">
        <v>3</v>
      </c>
      <c r="D122" s="90" t="s">
        <v>10</v>
      </c>
      <c r="E122" s="107">
        <v>1151600</v>
      </c>
      <c r="F122" s="107">
        <v>978860</v>
      </c>
      <c r="G122" s="107">
        <v>172740</v>
      </c>
      <c r="H122" s="107">
        <v>0</v>
      </c>
      <c r="I122" s="107">
        <v>0</v>
      </c>
      <c r="J122" s="107"/>
      <c r="K122" s="107">
        <v>0</v>
      </c>
    </row>
    <row r="123" spans="1:15" x14ac:dyDescent="0.25">
      <c r="A123" s="95"/>
      <c r="B123" s="95"/>
      <c r="C123" s="95"/>
      <c r="D123" s="95"/>
      <c r="E123" s="96"/>
      <c r="F123" s="96"/>
      <c r="G123" s="96"/>
      <c r="H123" s="96"/>
      <c r="I123" s="96"/>
      <c r="J123" s="96"/>
      <c r="K123" s="97"/>
    </row>
    <row r="124" spans="1:15" x14ac:dyDescent="0.25">
      <c r="A124" s="94" t="s">
        <v>31</v>
      </c>
      <c r="B124" s="95"/>
      <c r="C124" s="95"/>
      <c r="D124" s="95"/>
      <c r="E124" s="96"/>
      <c r="F124" s="96"/>
      <c r="G124" s="96"/>
      <c r="H124" s="96"/>
      <c r="I124" s="96"/>
      <c r="J124" s="96"/>
      <c r="K124" s="97"/>
    </row>
    <row r="125" spans="1:15" ht="15" customHeight="1" x14ac:dyDescent="0.25">
      <c r="A125" s="185" t="s">
        <v>62</v>
      </c>
      <c r="B125" s="185"/>
      <c r="C125" s="185"/>
      <c r="D125" s="185"/>
      <c r="E125" s="181" t="s">
        <v>292</v>
      </c>
      <c r="F125" s="182"/>
      <c r="G125" s="182"/>
      <c r="H125" s="182"/>
      <c r="I125" s="182"/>
      <c r="J125" s="183"/>
      <c r="K125" s="184" t="s">
        <v>34</v>
      </c>
      <c r="L125" s="127"/>
      <c r="M125" s="127"/>
      <c r="N125" s="127"/>
      <c r="O125" s="127"/>
    </row>
    <row r="126" spans="1:15" ht="15" customHeight="1" x14ac:dyDescent="0.25">
      <c r="A126" s="185"/>
      <c r="B126" s="185" t="s">
        <v>63</v>
      </c>
      <c r="C126" s="185" t="s">
        <v>64</v>
      </c>
      <c r="D126" s="185" t="s">
        <v>65</v>
      </c>
      <c r="E126" s="186" t="s">
        <v>68</v>
      </c>
      <c r="F126" s="182"/>
      <c r="G126" s="183"/>
      <c r="H126" s="184" t="s">
        <v>2</v>
      </c>
      <c r="I126" s="184"/>
      <c r="J126" s="188"/>
      <c r="K126" s="184"/>
      <c r="L126" s="127"/>
      <c r="M126" s="127"/>
      <c r="N126" s="127"/>
      <c r="O126" s="127"/>
    </row>
    <row r="127" spans="1:15" ht="39" x14ac:dyDescent="0.25">
      <c r="A127" s="185"/>
      <c r="B127" s="185"/>
      <c r="C127" s="185"/>
      <c r="D127" s="185"/>
      <c r="E127" s="187"/>
      <c r="F127" s="82" t="s">
        <v>69</v>
      </c>
      <c r="G127" s="82" t="s">
        <v>70</v>
      </c>
      <c r="H127" s="82" t="s">
        <v>73</v>
      </c>
      <c r="I127" s="106" t="s">
        <v>72</v>
      </c>
      <c r="J127" s="106" t="s">
        <v>294</v>
      </c>
      <c r="K127" s="184"/>
      <c r="L127" s="127"/>
      <c r="M127" s="127"/>
      <c r="N127" s="127"/>
      <c r="O127" s="127"/>
    </row>
    <row r="128" spans="1:15" x14ac:dyDescent="0.25">
      <c r="A128" s="176" t="s">
        <v>16</v>
      </c>
      <c r="B128" s="83">
        <v>6</v>
      </c>
      <c r="C128" s="83" t="s">
        <v>81</v>
      </c>
      <c r="D128" s="83" t="s">
        <v>45</v>
      </c>
      <c r="E128" s="101">
        <v>0</v>
      </c>
      <c r="F128" s="101">
        <v>0</v>
      </c>
      <c r="G128" s="101">
        <v>0</v>
      </c>
      <c r="H128" s="101"/>
      <c r="I128" s="101"/>
      <c r="J128" s="101">
        <v>0</v>
      </c>
      <c r="K128" s="84">
        <v>0</v>
      </c>
      <c r="L128" s="126"/>
      <c r="M128" s="126"/>
      <c r="N128" s="126"/>
      <c r="O128" s="126"/>
    </row>
    <row r="129" spans="1:15" x14ac:dyDescent="0.25">
      <c r="A129" s="177"/>
      <c r="B129" s="83">
        <v>6</v>
      </c>
      <c r="C129" s="83" t="s">
        <v>81</v>
      </c>
      <c r="D129" s="83" t="s">
        <v>45</v>
      </c>
      <c r="E129" s="101">
        <v>0</v>
      </c>
      <c r="F129" s="101">
        <v>0</v>
      </c>
      <c r="G129" s="101">
        <v>0</v>
      </c>
      <c r="H129" s="101"/>
      <c r="I129" s="101"/>
      <c r="J129" s="101">
        <v>0</v>
      </c>
      <c r="K129" s="84">
        <v>0</v>
      </c>
      <c r="L129" s="126"/>
      <c r="M129" s="126"/>
      <c r="N129" s="126"/>
      <c r="O129" s="126"/>
    </row>
    <row r="130" spans="1:15" x14ac:dyDescent="0.25">
      <c r="A130" s="177"/>
      <c r="B130" s="83">
        <v>6</v>
      </c>
      <c r="C130" s="83" t="s">
        <v>81</v>
      </c>
      <c r="D130" s="83" t="s">
        <v>45</v>
      </c>
      <c r="E130" s="101">
        <v>0</v>
      </c>
      <c r="F130" s="101">
        <v>0</v>
      </c>
      <c r="G130" s="101">
        <v>0</v>
      </c>
      <c r="H130" s="101"/>
      <c r="I130" s="101"/>
      <c r="J130" s="101">
        <v>0</v>
      </c>
      <c r="K130" s="84">
        <v>0</v>
      </c>
      <c r="L130" s="126"/>
      <c r="M130" s="126"/>
      <c r="N130" s="126"/>
      <c r="O130" s="126"/>
    </row>
    <row r="131" spans="1:15" x14ac:dyDescent="0.25">
      <c r="A131" s="177"/>
      <c r="B131" s="83">
        <v>6</v>
      </c>
      <c r="C131" s="83" t="s">
        <v>81</v>
      </c>
      <c r="D131" s="83" t="s">
        <v>45</v>
      </c>
      <c r="E131" s="101">
        <v>0</v>
      </c>
      <c r="F131" s="101">
        <v>0</v>
      </c>
      <c r="G131" s="101">
        <v>0</v>
      </c>
      <c r="H131" s="101"/>
      <c r="I131" s="101"/>
      <c r="J131" s="101">
        <v>0</v>
      </c>
      <c r="K131" s="84">
        <v>0</v>
      </c>
      <c r="L131" s="126"/>
      <c r="M131" s="126"/>
      <c r="N131" s="126"/>
      <c r="O131" s="126"/>
    </row>
    <row r="132" spans="1:15" x14ac:dyDescent="0.25">
      <c r="A132" s="177"/>
      <c r="B132" s="83">
        <v>6</v>
      </c>
      <c r="C132" s="83" t="s">
        <v>81</v>
      </c>
      <c r="D132" s="83" t="s">
        <v>45</v>
      </c>
      <c r="E132" s="101">
        <v>0</v>
      </c>
      <c r="F132" s="101">
        <v>0</v>
      </c>
      <c r="G132" s="101">
        <v>0</v>
      </c>
      <c r="H132" s="101"/>
      <c r="I132" s="101"/>
      <c r="J132" s="101">
        <v>0</v>
      </c>
      <c r="K132" s="84">
        <v>0</v>
      </c>
      <c r="L132" s="126"/>
      <c r="M132" s="126"/>
      <c r="N132" s="126"/>
      <c r="O132" s="126"/>
    </row>
    <row r="133" spans="1:15" x14ac:dyDescent="0.25">
      <c r="A133" s="177"/>
      <c r="B133" s="83">
        <v>6</v>
      </c>
      <c r="C133" s="83" t="s">
        <v>81</v>
      </c>
      <c r="D133" s="83" t="s">
        <v>45</v>
      </c>
      <c r="E133" s="101">
        <v>0</v>
      </c>
      <c r="F133" s="101">
        <v>0</v>
      </c>
      <c r="G133" s="101">
        <v>0</v>
      </c>
      <c r="H133" s="101"/>
      <c r="I133" s="101"/>
      <c r="J133" s="101">
        <v>0</v>
      </c>
      <c r="K133" s="84">
        <v>0</v>
      </c>
      <c r="L133" s="126"/>
      <c r="M133" s="126"/>
      <c r="N133" s="126"/>
      <c r="O133" s="126"/>
    </row>
    <row r="134" spans="1:15" x14ac:dyDescent="0.25">
      <c r="A134" s="177"/>
      <c r="B134" s="83">
        <v>6</v>
      </c>
      <c r="C134" s="83" t="s">
        <v>81</v>
      </c>
      <c r="D134" s="83" t="s">
        <v>45</v>
      </c>
      <c r="E134" s="101">
        <v>0</v>
      </c>
      <c r="F134" s="101">
        <v>0</v>
      </c>
      <c r="G134" s="101">
        <v>0</v>
      </c>
      <c r="H134" s="101"/>
      <c r="I134" s="101"/>
      <c r="J134" s="101">
        <v>0</v>
      </c>
      <c r="K134" s="84">
        <v>0</v>
      </c>
      <c r="L134" s="126"/>
      <c r="M134" s="126"/>
      <c r="N134" s="126"/>
      <c r="O134" s="126"/>
    </row>
    <row r="135" spans="1:15" x14ac:dyDescent="0.25">
      <c r="A135" s="177"/>
      <c r="B135" s="83">
        <v>6</v>
      </c>
      <c r="C135" s="83" t="s">
        <v>81</v>
      </c>
      <c r="D135" s="83" t="s">
        <v>45</v>
      </c>
      <c r="E135" s="101">
        <v>0</v>
      </c>
      <c r="F135" s="101">
        <v>0</v>
      </c>
      <c r="G135" s="101">
        <v>0</v>
      </c>
      <c r="H135" s="101"/>
      <c r="I135" s="101"/>
      <c r="J135" s="101">
        <v>0</v>
      </c>
      <c r="K135" s="84">
        <v>0</v>
      </c>
      <c r="L135" s="126"/>
      <c r="M135" s="126"/>
      <c r="N135" s="126"/>
      <c r="O135" s="126"/>
    </row>
    <row r="136" spans="1:15" x14ac:dyDescent="0.25">
      <c r="A136" s="178"/>
      <c r="B136" s="83">
        <v>6</v>
      </c>
      <c r="C136" s="83" t="s">
        <v>81</v>
      </c>
      <c r="D136" s="83" t="s">
        <v>59</v>
      </c>
      <c r="E136" s="101">
        <v>0</v>
      </c>
      <c r="F136" s="101">
        <v>0</v>
      </c>
      <c r="G136" s="101">
        <v>0</v>
      </c>
      <c r="H136" s="101"/>
      <c r="I136" s="101"/>
      <c r="J136" s="101">
        <v>0</v>
      </c>
      <c r="K136" s="84">
        <v>0</v>
      </c>
      <c r="L136" s="126"/>
      <c r="M136" s="126"/>
      <c r="N136" s="126"/>
      <c r="O136" s="126"/>
    </row>
    <row r="137" spans="1:15" x14ac:dyDescent="0.25">
      <c r="A137" s="98" t="s">
        <v>3</v>
      </c>
      <c r="B137" s="90">
        <v>4</v>
      </c>
      <c r="C137" s="90" t="s">
        <v>60</v>
      </c>
      <c r="D137" s="90" t="s">
        <v>61</v>
      </c>
      <c r="E137" s="140">
        <v>17813676.309999999</v>
      </c>
      <c r="F137" s="140">
        <v>16922991.73</v>
      </c>
      <c r="G137" s="140">
        <v>0</v>
      </c>
      <c r="H137" s="140">
        <v>815708.77</v>
      </c>
      <c r="I137" s="140">
        <v>74975.81</v>
      </c>
      <c r="J137" s="99"/>
      <c r="K137" s="99">
        <v>0</v>
      </c>
    </row>
    <row r="138" spans="1:15" x14ac:dyDescent="0.25">
      <c r="A138" s="100" t="s">
        <v>7</v>
      </c>
      <c r="B138" s="91">
        <v>4</v>
      </c>
      <c r="C138" s="91">
        <v>1</v>
      </c>
      <c r="D138" s="91" t="s">
        <v>9</v>
      </c>
      <c r="E138" s="141">
        <v>4874019.37</v>
      </c>
      <c r="F138" s="141">
        <v>4142916.47</v>
      </c>
      <c r="G138" s="141">
        <v>0</v>
      </c>
      <c r="H138" s="141">
        <v>487401.93</v>
      </c>
      <c r="I138" s="141">
        <v>243700.97</v>
      </c>
      <c r="J138" s="141"/>
      <c r="K138" s="84">
        <v>0</v>
      </c>
    </row>
    <row r="139" spans="1:15" x14ac:dyDescent="0.25">
      <c r="A139" s="179" t="s">
        <v>5</v>
      </c>
      <c r="B139" s="90">
        <v>2</v>
      </c>
      <c r="C139" s="90">
        <v>3</v>
      </c>
      <c r="D139" s="90" t="s">
        <v>10</v>
      </c>
      <c r="E139" s="107">
        <v>1119010</v>
      </c>
      <c r="F139" s="107">
        <v>951158.5</v>
      </c>
      <c r="G139" s="107">
        <v>167851.5</v>
      </c>
      <c r="H139" s="107">
        <v>0</v>
      </c>
      <c r="I139" s="107">
        <v>0</v>
      </c>
      <c r="J139" s="107"/>
      <c r="K139" s="107">
        <v>0</v>
      </c>
    </row>
    <row r="140" spans="1:15" x14ac:dyDescent="0.25">
      <c r="A140" s="179"/>
      <c r="B140" s="90">
        <v>2</v>
      </c>
      <c r="C140" s="90">
        <v>3</v>
      </c>
      <c r="D140" s="90" t="s">
        <v>10</v>
      </c>
      <c r="E140" s="107">
        <v>1292550</v>
      </c>
      <c r="F140" s="107">
        <v>1098667.5</v>
      </c>
      <c r="G140" s="107">
        <v>193882.5</v>
      </c>
      <c r="H140" s="107">
        <v>0</v>
      </c>
      <c r="I140" s="107">
        <v>0</v>
      </c>
      <c r="J140" s="107"/>
      <c r="K140" s="107">
        <v>0</v>
      </c>
    </row>
    <row r="141" spans="1:15" x14ac:dyDescent="0.25">
      <c r="A141" s="179"/>
      <c r="B141" s="90">
        <v>2</v>
      </c>
      <c r="C141" s="90">
        <v>3</v>
      </c>
      <c r="D141" s="90" t="s">
        <v>10</v>
      </c>
      <c r="E141" s="107">
        <v>1955850</v>
      </c>
      <c r="F141" s="107">
        <v>166247250</v>
      </c>
      <c r="G141" s="107">
        <v>0</v>
      </c>
      <c r="H141" s="107">
        <v>293377.5</v>
      </c>
      <c r="I141" s="107">
        <v>0</v>
      </c>
      <c r="J141" s="107"/>
      <c r="K141" s="107">
        <v>0</v>
      </c>
    </row>
    <row r="142" spans="1:15" x14ac:dyDescent="0.25">
      <c r="A142" s="180"/>
      <c r="B142" s="90">
        <v>2</v>
      </c>
      <c r="C142" s="90">
        <v>3</v>
      </c>
      <c r="D142" s="90" t="s">
        <v>10</v>
      </c>
      <c r="E142" s="107">
        <v>1004150</v>
      </c>
      <c r="F142" s="107">
        <v>853527.5</v>
      </c>
      <c r="G142" s="107">
        <v>150622.5</v>
      </c>
      <c r="H142" s="107">
        <v>0</v>
      </c>
      <c r="I142" s="107">
        <v>0</v>
      </c>
      <c r="J142" s="107"/>
      <c r="K142" s="107">
        <v>0</v>
      </c>
    </row>
    <row r="143" spans="1:15" x14ac:dyDescent="0.25">
      <c r="A143" s="95"/>
      <c r="B143" s="95"/>
      <c r="C143" s="95"/>
      <c r="D143" s="95"/>
      <c r="E143" s="96"/>
      <c r="F143" s="96"/>
      <c r="G143" s="96"/>
      <c r="H143" s="96"/>
      <c r="I143" s="96"/>
      <c r="J143" s="96"/>
      <c r="K143" s="97"/>
    </row>
    <row r="144" spans="1:15" x14ac:dyDescent="0.25">
      <c r="A144" s="94" t="s">
        <v>30</v>
      </c>
      <c r="B144" s="95"/>
      <c r="C144" s="95"/>
      <c r="D144" s="95"/>
      <c r="E144" s="96"/>
      <c r="F144" s="96"/>
      <c r="G144" s="96"/>
      <c r="H144" s="96"/>
      <c r="I144" s="96"/>
      <c r="J144" s="96"/>
      <c r="K144" s="97"/>
    </row>
    <row r="145" spans="1:15" ht="15" customHeight="1" x14ac:dyDescent="0.25">
      <c r="A145" s="185" t="s">
        <v>62</v>
      </c>
      <c r="B145" s="185"/>
      <c r="C145" s="185"/>
      <c r="D145" s="185"/>
      <c r="E145" s="181" t="s">
        <v>292</v>
      </c>
      <c r="F145" s="182"/>
      <c r="G145" s="182"/>
      <c r="H145" s="182"/>
      <c r="I145" s="182"/>
      <c r="J145" s="183"/>
      <c r="K145" s="184" t="s">
        <v>34</v>
      </c>
      <c r="L145" s="127"/>
      <c r="M145" s="127"/>
      <c r="N145" s="127"/>
      <c r="O145" s="127"/>
    </row>
    <row r="146" spans="1:15" ht="15" customHeight="1" x14ac:dyDescent="0.25">
      <c r="A146" s="185"/>
      <c r="B146" s="185" t="s">
        <v>63</v>
      </c>
      <c r="C146" s="185" t="s">
        <v>64</v>
      </c>
      <c r="D146" s="185" t="s">
        <v>65</v>
      </c>
      <c r="E146" s="186" t="s">
        <v>68</v>
      </c>
      <c r="F146" s="182"/>
      <c r="G146" s="183"/>
      <c r="H146" s="184" t="s">
        <v>2</v>
      </c>
      <c r="I146" s="184"/>
      <c r="J146" s="188"/>
      <c r="K146" s="184"/>
      <c r="L146" s="127"/>
      <c r="M146" s="127"/>
      <c r="N146" s="127"/>
      <c r="O146" s="127"/>
    </row>
    <row r="147" spans="1:15" ht="39" x14ac:dyDescent="0.25">
      <c r="A147" s="185"/>
      <c r="B147" s="185"/>
      <c r="C147" s="185"/>
      <c r="D147" s="185"/>
      <c r="E147" s="187"/>
      <c r="F147" s="82" t="s">
        <v>69</v>
      </c>
      <c r="G147" s="82" t="s">
        <v>70</v>
      </c>
      <c r="H147" s="82" t="s">
        <v>73</v>
      </c>
      <c r="I147" s="106" t="s">
        <v>72</v>
      </c>
      <c r="J147" s="106" t="s">
        <v>294</v>
      </c>
      <c r="K147" s="184"/>
      <c r="L147" s="127"/>
      <c r="M147" s="127"/>
      <c r="N147" s="127"/>
      <c r="O147" s="127"/>
    </row>
    <row r="148" spans="1:15" x14ac:dyDescent="0.25">
      <c r="A148" s="176" t="s">
        <v>16</v>
      </c>
      <c r="B148" s="83">
        <v>6</v>
      </c>
      <c r="C148" s="83" t="s">
        <v>81</v>
      </c>
      <c r="D148" s="83" t="s">
        <v>45</v>
      </c>
      <c r="E148" s="84">
        <v>0</v>
      </c>
      <c r="F148" s="84">
        <v>0</v>
      </c>
      <c r="G148" s="84">
        <v>0</v>
      </c>
      <c r="H148" s="84"/>
      <c r="I148" s="84"/>
      <c r="J148" s="84">
        <v>0</v>
      </c>
      <c r="K148" s="85">
        <v>0</v>
      </c>
      <c r="L148" s="126"/>
      <c r="M148" s="126"/>
      <c r="N148" s="126"/>
      <c r="O148" s="126"/>
    </row>
    <row r="149" spans="1:15" x14ac:dyDescent="0.25">
      <c r="A149" s="177"/>
      <c r="B149" s="83">
        <v>6</v>
      </c>
      <c r="C149" s="83" t="s">
        <v>81</v>
      </c>
      <c r="D149" s="83" t="s">
        <v>45</v>
      </c>
      <c r="E149" s="84">
        <v>0</v>
      </c>
      <c r="F149" s="84">
        <v>0</v>
      </c>
      <c r="G149" s="84">
        <v>0</v>
      </c>
      <c r="H149" s="84"/>
      <c r="I149" s="84"/>
      <c r="J149" s="84">
        <v>0</v>
      </c>
      <c r="K149" s="85">
        <v>0</v>
      </c>
      <c r="L149" s="126"/>
      <c r="M149" s="126"/>
      <c r="N149" s="126"/>
      <c r="O149" s="126"/>
    </row>
    <row r="150" spans="1:15" x14ac:dyDescent="0.25">
      <c r="A150" s="177"/>
      <c r="B150" s="83">
        <v>6</v>
      </c>
      <c r="C150" s="83" t="s">
        <v>81</v>
      </c>
      <c r="D150" s="83" t="s">
        <v>45</v>
      </c>
      <c r="E150" s="84">
        <v>0</v>
      </c>
      <c r="F150" s="84">
        <v>0</v>
      </c>
      <c r="G150" s="84">
        <v>0</v>
      </c>
      <c r="H150" s="84"/>
      <c r="I150" s="84"/>
      <c r="J150" s="84">
        <v>0</v>
      </c>
      <c r="K150" s="85">
        <v>0</v>
      </c>
      <c r="L150" s="126"/>
      <c r="M150" s="126"/>
      <c r="N150" s="126"/>
      <c r="O150" s="126"/>
    </row>
    <row r="151" spans="1:15" x14ac:dyDescent="0.25">
      <c r="A151" s="177"/>
      <c r="B151" s="83">
        <v>6</v>
      </c>
      <c r="C151" s="83" t="s">
        <v>81</v>
      </c>
      <c r="D151" s="83" t="s">
        <v>45</v>
      </c>
      <c r="E151" s="84">
        <v>0</v>
      </c>
      <c r="F151" s="84">
        <v>0</v>
      </c>
      <c r="G151" s="84">
        <v>0</v>
      </c>
      <c r="H151" s="84"/>
      <c r="I151" s="84"/>
      <c r="J151" s="84">
        <v>0</v>
      </c>
      <c r="K151" s="85">
        <v>0</v>
      </c>
      <c r="L151" s="126"/>
      <c r="M151" s="126"/>
      <c r="N151" s="126"/>
      <c r="O151" s="126"/>
    </row>
    <row r="152" spans="1:15" x14ac:dyDescent="0.25">
      <c r="A152" s="177"/>
      <c r="B152" s="83">
        <v>6</v>
      </c>
      <c r="C152" s="83" t="s">
        <v>81</v>
      </c>
      <c r="D152" s="83" t="s">
        <v>45</v>
      </c>
      <c r="E152" s="84">
        <v>0</v>
      </c>
      <c r="F152" s="84">
        <v>0</v>
      </c>
      <c r="G152" s="84">
        <v>0</v>
      </c>
      <c r="H152" s="84"/>
      <c r="I152" s="84"/>
      <c r="J152" s="84">
        <v>0</v>
      </c>
      <c r="K152" s="85">
        <v>0</v>
      </c>
      <c r="L152" s="126"/>
      <c r="M152" s="126"/>
      <c r="N152" s="126"/>
      <c r="O152" s="126"/>
    </row>
    <row r="153" spans="1:15" x14ac:dyDescent="0.25">
      <c r="A153" s="177"/>
      <c r="B153" s="83">
        <v>6</v>
      </c>
      <c r="C153" s="83" t="s">
        <v>81</v>
      </c>
      <c r="D153" s="83" t="s">
        <v>45</v>
      </c>
      <c r="E153" s="84">
        <v>0</v>
      </c>
      <c r="F153" s="84">
        <v>0</v>
      </c>
      <c r="G153" s="84">
        <v>0</v>
      </c>
      <c r="H153" s="84"/>
      <c r="I153" s="84"/>
      <c r="J153" s="84">
        <v>0</v>
      </c>
      <c r="K153" s="85">
        <v>0</v>
      </c>
      <c r="L153" s="126"/>
      <c r="M153" s="126"/>
      <c r="N153" s="126"/>
      <c r="O153" s="126"/>
    </row>
    <row r="154" spans="1:15" x14ac:dyDescent="0.25">
      <c r="A154" s="177"/>
      <c r="B154" s="83">
        <v>6</v>
      </c>
      <c r="C154" s="83" t="s">
        <v>81</v>
      </c>
      <c r="D154" s="83" t="s">
        <v>45</v>
      </c>
      <c r="E154" s="84">
        <v>0</v>
      </c>
      <c r="F154" s="84">
        <v>0</v>
      </c>
      <c r="G154" s="84">
        <v>0</v>
      </c>
      <c r="H154" s="84"/>
      <c r="I154" s="84"/>
      <c r="J154" s="84">
        <v>0</v>
      </c>
      <c r="K154" s="85">
        <v>0</v>
      </c>
      <c r="L154" s="126"/>
      <c r="M154" s="126"/>
      <c r="N154" s="126"/>
      <c r="O154" s="126"/>
    </row>
    <row r="155" spans="1:15" x14ac:dyDescent="0.25">
      <c r="A155" s="177"/>
      <c r="B155" s="83">
        <v>6</v>
      </c>
      <c r="C155" s="83" t="s">
        <v>81</v>
      </c>
      <c r="D155" s="83" t="s">
        <v>45</v>
      </c>
      <c r="E155" s="84">
        <v>0</v>
      </c>
      <c r="F155" s="84">
        <v>0</v>
      </c>
      <c r="G155" s="84">
        <v>0</v>
      </c>
      <c r="H155" s="84"/>
      <c r="I155" s="84"/>
      <c r="J155" s="84">
        <v>0</v>
      </c>
      <c r="K155" s="85">
        <v>0</v>
      </c>
      <c r="L155" s="126"/>
      <c r="M155" s="126"/>
      <c r="N155" s="126"/>
      <c r="O155" s="126"/>
    </row>
    <row r="156" spans="1:15" x14ac:dyDescent="0.25">
      <c r="A156" s="178"/>
      <c r="B156" s="83">
        <v>6</v>
      </c>
      <c r="C156" s="83" t="s">
        <v>81</v>
      </c>
      <c r="D156" s="83" t="s">
        <v>59</v>
      </c>
      <c r="E156" s="84">
        <v>0</v>
      </c>
      <c r="F156" s="84">
        <v>0</v>
      </c>
      <c r="G156" s="84">
        <v>0</v>
      </c>
      <c r="H156" s="84"/>
      <c r="I156" s="84"/>
      <c r="J156" s="84">
        <v>0</v>
      </c>
      <c r="K156" s="85">
        <v>0</v>
      </c>
      <c r="L156" s="126"/>
      <c r="M156" s="126"/>
      <c r="N156" s="126"/>
      <c r="O156" s="126"/>
    </row>
    <row r="157" spans="1:15" x14ac:dyDescent="0.25">
      <c r="A157" s="98" t="s">
        <v>3</v>
      </c>
      <c r="B157" s="90">
        <v>4</v>
      </c>
      <c r="C157" s="90" t="s">
        <v>60</v>
      </c>
      <c r="D157" s="90" t="s">
        <v>61</v>
      </c>
      <c r="E157" s="99">
        <v>0</v>
      </c>
      <c r="F157" s="99">
        <v>0</v>
      </c>
      <c r="G157" s="99">
        <v>0</v>
      </c>
      <c r="H157" s="99">
        <v>0</v>
      </c>
      <c r="I157" s="99">
        <v>0</v>
      </c>
      <c r="J157" s="99"/>
      <c r="K157" s="99">
        <v>0</v>
      </c>
    </row>
    <row r="158" spans="1:15" x14ac:dyDescent="0.25">
      <c r="A158" s="100" t="s">
        <v>7</v>
      </c>
      <c r="B158" s="91">
        <v>4</v>
      </c>
      <c r="C158" s="91">
        <v>1</v>
      </c>
      <c r="D158" s="91" t="s">
        <v>9</v>
      </c>
      <c r="E158" s="141">
        <v>4874019.37</v>
      </c>
      <c r="F158" s="141">
        <v>4142916.47</v>
      </c>
      <c r="G158" s="141">
        <v>0</v>
      </c>
      <c r="H158" s="141">
        <v>487401.93</v>
      </c>
      <c r="I158" s="141">
        <v>243700.97</v>
      </c>
      <c r="J158" s="141"/>
      <c r="K158" s="84">
        <v>0</v>
      </c>
    </row>
    <row r="159" spans="1:15" x14ac:dyDescent="0.25">
      <c r="A159" s="179" t="s">
        <v>5</v>
      </c>
      <c r="B159" s="90">
        <v>2</v>
      </c>
      <c r="C159" s="90">
        <v>3</v>
      </c>
      <c r="D159" s="90" t="s">
        <v>10</v>
      </c>
      <c r="E159" s="107">
        <v>1021730</v>
      </c>
      <c r="F159" s="107">
        <v>868470.5</v>
      </c>
      <c r="G159" s="107">
        <v>153259.5</v>
      </c>
      <c r="H159" s="107">
        <v>0</v>
      </c>
      <c r="I159" s="107">
        <v>0</v>
      </c>
      <c r="J159" s="107"/>
      <c r="K159" s="107">
        <v>0</v>
      </c>
    </row>
    <row r="160" spans="1:15" x14ac:dyDescent="0.25">
      <c r="A160" s="179"/>
      <c r="B160" s="90">
        <v>2</v>
      </c>
      <c r="C160" s="90">
        <v>3</v>
      </c>
      <c r="D160" s="90" t="s">
        <v>10</v>
      </c>
      <c r="E160" s="107">
        <v>0</v>
      </c>
      <c r="F160" s="107">
        <v>0</v>
      </c>
      <c r="G160" s="107">
        <v>0</v>
      </c>
      <c r="H160" s="107">
        <v>0</v>
      </c>
      <c r="I160" s="107">
        <v>0</v>
      </c>
      <c r="J160" s="107"/>
      <c r="K160" s="107">
        <v>0</v>
      </c>
    </row>
    <row r="161" spans="1:15" x14ac:dyDescent="0.25">
      <c r="A161" s="179"/>
      <c r="B161" s="90">
        <v>2</v>
      </c>
      <c r="C161" s="90">
        <v>3</v>
      </c>
      <c r="D161" s="90" t="s">
        <v>10</v>
      </c>
      <c r="E161" s="107">
        <v>977920</v>
      </c>
      <c r="F161" s="107">
        <v>831232</v>
      </c>
      <c r="G161" s="107">
        <v>0</v>
      </c>
      <c r="H161" s="107">
        <v>146688</v>
      </c>
      <c r="I161" s="107">
        <v>0</v>
      </c>
      <c r="J161" s="107"/>
      <c r="K161" s="107">
        <v>0</v>
      </c>
    </row>
    <row r="162" spans="1:15" x14ac:dyDescent="0.25">
      <c r="A162" s="180"/>
      <c r="B162" s="90">
        <v>2</v>
      </c>
      <c r="C162" s="90">
        <v>3</v>
      </c>
      <c r="D162" s="90" t="s">
        <v>10</v>
      </c>
      <c r="E162" s="107">
        <v>666670</v>
      </c>
      <c r="F162" s="107">
        <v>566669.5</v>
      </c>
      <c r="G162" s="107">
        <v>100000.5</v>
      </c>
      <c r="H162" s="107">
        <v>0</v>
      </c>
      <c r="I162" s="107">
        <v>0</v>
      </c>
      <c r="J162" s="107"/>
      <c r="K162" s="107">
        <v>0</v>
      </c>
    </row>
    <row r="163" spans="1:15" x14ac:dyDescent="0.25">
      <c r="A163" s="95"/>
      <c r="B163" s="95"/>
      <c r="C163" s="95"/>
      <c r="D163" s="95"/>
      <c r="E163" s="96"/>
      <c r="F163" s="96"/>
      <c r="G163" s="96"/>
      <c r="H163" s="96"/>
      <c r="I163" s="96"/>
      <c r="J163" s="96"/>
      <c r="K163" s="97"/>
    </row>
    <row r="164" spans="1:15" x14ac:dyDescent="0.25">
      <c r="A164" s="94" t="s">
        <v>29</v>
      </c>
      <c r="B164" s="95"/>
      <c r="C164" s="95"/>
      <c r="D164" s="95"/>
      <c r="E164" s="96"/>
      <c r="F164" s="96"/>
      <c r="G164" s="96"/>
      <c r="H164" s="96"/>
      <c r="I164" s="96"/>
      <c r="J164" s="96"/>
      <c r="K164" s="97"/>
    </row>
    <row r="165" spans="1:15" ht="15" customHeight="1" x14ac:dyDescent="0.25">
      <c r="A165" s="185" t="s">
        <v>62</v>
      </c>
      <c r="B165" s="185"/>
      <c r="C165" s="185"/>
      <c r="D165" s="185"/>
      <c r="E165" s="181" t="s">
        <v>292</v>
      </c>
      <c r="F165" s="182"/>
      <c r="G165" s="182"/>
      <c r="H165" s="182"/>
      <c r="I165" s="182"/>
      <c r="J165" s="183"/>
      <c r="K165" s="184" t="s">
        <v>34</v>
      </c>
      <c r="L165" s="127"/>
      <c r="M165" s="127"/>
      <c r="N165" s="127"/>
      <c r="O165" s="127"/>
    </row>
    <row r="166" spans="1:15" ht="15" customHeight="1" x14ac:dyDescent="0.25">
      <c r="A166" s="185"/>
      <c r="B166" s="185" t="s">
        <v>63</v>
      </c>
      <c r="C166" s="185" t="s">
        <v>64</v>
      </c>
      <c r="D166" s="185" t="s">
        <v>65</v>
      </c>
      <c r="E166" s="186" t="s">
        <v>68</v>
      </c>
      <c r="F166" s="182"/>
      <c r="G166" s="183"/>
      <c r="H166" s="184" t="s">
        <v>2</v>
      </c>
      <c r="I166" s="184"/>
      <c r="J166" s="188"/>
      <c r="K166" s="184"/>
      <c r="L166" s="127"/>
      <c r="M166" s="127"/>
      <c r="N166" s="127"/>
      <c r="O166" s="127"/>
    </row>
    <row r="167" spans="1:15" ht="39" x14ac:dyDescent="0.25">
      <c r="A167" s="185"/>
      <c r="B167" s="185"/>
      <c r="C167" s="185"/>
      <c r="D167" s="185"/>
      <c r="E167" s="187"/>
      <c r="F167" s="82" t="s">
        <v>69</v>
      </c>
      <c r="G167" s="82" t="s">
        <v>70</v>
      </c>
      <c r="H167" s="82" t="s">
        <v>73</v>
      </c>
      <c r="I167" s="106" t="s">
        <v>72</v>
      </c>
      <c r="J167" s="106" t="s">
        <v>294</v>
      </c>
      <c r="K167" s="184"/>
      <c r="L167" s="127"/>
      <c r="M167" s="127"/>
      <c r="N167" s="127"/>
      <c r="O167" s="127"/>
    </row>
    <row r="168" spans="1:15" x14ac:dyDescent="0.25">
      <c r="A168" s="176" t="s">
        <v>16</v>
      </c>
      <c r="B168" s="83">
        <v>6</v>
      </c>
      <c r="C168" s="83" t="s">
        <v>81</v>
      </c>
      <c r="D168" s="83" t="s">
        <v>45</v>
      </c>
      <c r="E168" s="84">
        <v>0</v>
      </c>
      <c r="F168" s="84">
        <v>0</v>
      </c>
      <c r="G168" s="84">
        <v>0</v>
      </c>
      <c r="H168" s="84"/>
      <c r="I168" s="84"/>
      <c r="J168" s="84">
        <v>0</v>
      </c>
      <c r="K168" s="85">
        <v>0</v>
      </c>
      <c r="L168" s="126"/>
      <c r="M168" s="126"/>
      <c r="N168" s="126"/>
      <c r="O168" s="126"/>
    </row>
    <row r="169" spans="1:15" x14ac:dyDescent="0.25">
      <c r="A169" s="177"/>
      <c r="B169" s="83">
        <v>6</v>
      </c>
      <c r="C169" s="83" t="s">
        <v>81</v>
      </c>
      <c r="D169" s="83" t="s">
        <v>45</v>
      </c>
      <c r="E169" s="84">
        <v>0</v>
      </c>
      <c r="F169" s="84">
        <v>0</v>
      </c>
      <c r="G169" s="84">
        <v>0</v>
      </c>
      <c r="H169" s="84"/>
      <c r="I169" s="84"/>
      <c r="J169" s="84">
        <v>0</v>
      </c>
      <c r="K169" s="85">
        <v>0</v>
      </c>
      <c r="L169" s="126"/>
      <c r="M169" s="126"/>
      <c r="N169" s="126"/>
      <c r="O169" s="126"/>
    </row>
    <row r="170" spans="1:15" x14ac:dyDescent="0.25">
      <c r="A170" s="177"/>
      <c r="B170" s="83">
        <v>6</v>
      </c>
      <c r="C170" s="83" t="s">
        <v>81</v>
      </c>
      <c r="D170" s="83" t="s">
        <v>45</v>
      </c>
      <c r="E170" s="84">
        <v>0</v>
      </c>
      <c r="F170" s="84">
        <v>0</v>
      </c>
      <c r="G170" s="84">
        <v>0</v>
      </c>
      <c r="H170" s="84"/>
      <c r="I170" s="84"/>
      <c r="J170" s="84">
        <v>0</v>
      </c>
      <c r="K170" s="85">
        <v>0</v>
      </c>
      <c r="L170" s="126"/>
      <c r="M170" s="126"/>
      <c r="N170" s="126"/>
      <c r="O170" s="126"/>
    </row>
    <row r="171" spans="1:15" x14ac:dyDescent="0.25">
      <c r="A171" s="177"/>
      <c r="B171" s="83">
        <v>6</v>
      </c>
      <c r="C171" s="83" t="s">
        <v>81</v>
      </c>
      <c r="D171" s="83" t="s">
        <v>45</v>
      </c>
      <c r="E171" s="84">
        <v>0</v>
      </c>
      <c r="F171" s="84">
        <v>0</v>
      </c>
      <c r="G171" s="84">
        <v>0</v>
      </c>
      <c r="H171" s="84"/>
      <c r="I171" s="84"/>
      <c r="J171" s="84">
        <v>0</v>
      </c>
      <c r="K171" s="85">
        <v>0</v>
      </c>
      <c r="L171" s="126"/>
      <c r="M171" s="126"/>
      <c r="N171" s="126"/>
      <c r="O171" s="126"/>
    </row>
    <row r="172" spans="1:15" x14ac:dyDescent="0.25">
      <c r="A172" s="177"/>
      <c r="B172" s="83">
        <v>6</v>
      </c>
      <c r="C172" s="83" t="s">
        <v>81</v>
      </c>
      <c r="D172" s="83" t="s">
        <v>45</v>
      </c>
      <c r="E172" s="84">
        <v>0</v>
      </c>
      <c r="F172" s="84">
        <v>0</v>
      </c>
      <c r="G172" s="84">
        <v>0</v>
      </c>
      <c r="H172" s="84"/>
      <c r="I172" s="84"/>
      <c r="J172" s="84">
        <v>0</v>
      </c>
      <c r="K172" s="85">
        <v>0</v>
      </c>
      <c r="L172" s="126"/>
      <c r="M172" s="126"/>
      <c r="N172" s="126"/>
      <c r="O172" s="126"/>
    </row>
    <row r="173" spans="1:15" x14ac:dyDescent="0.25">
      <c r="A173" s="177"/>
      <c r="B173" s="83">
        <v>6</v>
      </c>
      <c r="C173" s="83" t="s">
        <v>81</v>
      </c>
      <c r="D173" s="83" t="s">
        <v>45</v>
      </c>
      <c r="E173" s="84">
        <v>0</v>
      </c>
      <c r="F173" s="84">
        <v>0</v>
      </c>
      <c r="G173" s="84">
        <v>0</v>
      </c>
      <c r="H173" s="84"/>
      <c r="I173" s="84"/>
      <c r="J173" s="84">
        <v>0</v>
      </c>
      <c r="K173" s="85">
        <v>0</v>
      </c>
      <c r="L173" s="126"/>
      <c r="M173" s="126"/>
      <c r="N173" s="126"/>
      <c r="O173" s="126"/>
    </row>
    <row r="174" spans="1:15" x14ac:dyDescent="0.25">
      <c r="A174" s="177"/>
      <c r="B174" s="83">
        <v>6</v>
      </c>
      <c r="C174" s="83" t="s">
        <v>81</v>
      </c>
      <c r="D174" s="83" t="s">
        <v>45</v>
      </c>
      <c r="E174" s="84">
        <v>0</v>
      </c>
      <c r="F174" s="84">
        <v>0</v>
      </c>
      <c r="G174" s="84">
        <v>0</v>
      </c>
      <c r="H174" s="84"/>
      <c r="I174" s="84"/>
      <c r="J174" s="84">
        <v>0</v>
      </c>
      <c r="K174" s="85">
        <v>0</v>
      </c>
      <c r="L174" s="126"/>
      <c r="M174" s="126"/>
      <c r="N174" s="126"/>
      <c r="O174" s="126"/>
    </row>
    <row r="175" spans="1:15" x14ac:dyDescent="0.25">
      <c r="A175" s="177"/>
      <c r="B175" s="83">
        <v>6</v>
      </c>
      <c r="C175" s="83" t="s">
        <v>81</v>
      </c>
      <c r="D175" s="83" t="s">
        <v>45</v>
      </c>
      <c r="E175" s="84">
        <v>0</v>
      </c>
      <c r="F175" s="84">
        <v>0</v>
      </c>
      <c r="G175" s="84">
        <v>0</v>
      </c>
      <c r="H175" s="84"/>
      <c r="I175" s="84"/>
      <c r="J175" s="84">
        <v>0</v>
      </c>
      <c r="K175" s="85">
        <v>0</v>
      </c>
      <c r="L175" s="126"/>
      <c r="M175" s="126"/>
      <c r="N175" s="126"/>
      <c r="O175" s="126"/>
    </row>
    <row r="176" spans="1:15" x14ac:dyDescent="0.25">
      <c r="A176" s="178"/>
      <c r="B176" s="83">
        <v>6</v>
      </c>
      <c r="C176" s="83" t="s">
        <v>81</v>
      </c>
      <c r="D176" s="83" t="s">
        <v>59</v>
      </c>
      <c r="E176" s="84">
        <v>0</v>
      </c>
      <c r="F176" s="84">
        <v>0</v>
      </c>
      <c r="G176" s="84">
        <v>0</v>
      </c>
      <c r="H176" s="84"/>
      <c r="I176" s="84"/>
      <c r="J176" s="84">
        <v>0</v>
      </c>
      <c r="K176" s="85">
        <v>0</v>
      </c>
      <c r="L176" s="126"/>
      <c r="M176" s="126"/>
      <c r="N176" s="126"/>
      <c r="O176" s="126"/>
    </row>
    <row r="177" spans="1:11" x14ac:dyDescent="0.25">
      <c r="A177" s="98" t="s">
        <v>3</v>
      </c>
      <c r="B177" s="90">
        <v>4</v>
      </c>
      <c r="C177" s="90" t="s">
        <v>60</v>
      </c>
      <c r="D177" s="90" t="s">
        <v>61</v>
      </c>
      <c r="E177" s="99">
        <v>0</v>
      </c>
      <c r="F177" s="99">
        <v>0</v>
      </c>
      <c r="G177" s="99">
        <v>0</v>
      </c>
      <c r="H177" s="99">
        <v>0</v>
      </c>
      <c r="I177" s="99">
        <v>0</v>
      </c>
      <c r="J177" s="99"/>
      <c r="K177" s="99">
        <v>0</v>
      </c>
    </row>
    <row r="178" spans="1:11" x14ac:dyDescent="0.25">
      <c r="A178" s="100" t="s">
        <v>7</v>
      </c>
      <c r="B178" s="91">
        <v>4</v>
      </c>
      <c r="C178" s="91">
        <v>1</v>
      </c>
      <c r="D178" s="91" t="s">
        <v>9</v>
      </c>
      <c r="E178" s="141">
        <v>4874019.38</v>
      </c>
      <c r="F178" s="141">
        <v>4142916.47</v>
      </c>
      <c r="G178" s="141">
        <v>0</v>
      </c>
      <c r="H178" s="141">
        <v>487401.94</v>
      </c>
      <c r="I178" s="141">
        <v>243700.97</v>
      </c>
      <c r="J178" s="141"/>
      <c r="K178" s="84">
        <v>0</v>
      </c>
    </row>
    <row r="179" spans="1:11" x14ac:dyDescent="0.25">
      <c r="A179" s="179" t="s">
        <v>5</v>
      </c>
      <c r="B179" s="90">
        <v>2</v>
      </c>
      <c r="C179" s="90">
        <v>3</v>
      </c>
      <c r="D179" s="90" t="s">
        <v>10</v>
      </c>
      <c r="E179" s="107">
        <v>0</v>
      </c>
      <c r="F179" s="107">
        <f>E179/100*85</f>
        <v>0</v>
      </c>
      <c r="G179" s="107">
        <f>E179/100*15</f>
        <v>0</v>
      </c>
      <c r="H179" s="107">
        <v>0</v>
      </c>
      <c r="I179" s="107">
        <v>0</v>
      </c>
      <c r="J179" s="107"/>
      <c r="K179" s="107">
        <v>0</v>
      </c>
    </row>
    <row r="180" spans="1:11" x14ac:dyDescent="0.25">
      <c r="A180" s="179"/>
      <c r="B180" s="90">
        <v>2</v>
      </c>
      <c r="C180" s="90">
        <v>3</v>
      </c>
      <c r="D180" s="90" t="s">
        <v>10</v>
      </c>
      <c r="E180" s="107">
        <v>0</v>
      </c>
      <c r="F180" s="107">
        <f>E180/100*85</f>
        <v>0</v>
      </c>
      <c r="G180" s="107">
        <f>E180/100*15</f>
        <v>0</v>
      </c>
      <c r="H180" s="107">
        <v>0</v>
      </c>
      <c r="I180" s="107">
        <v>0</v>
      </c>
      <c r="J180" s="107"/>
      <c r="K180" s="107">
        <v>0</v>
      </c>
    </row>
    <row r="181" spans="1:11" x14ac:dyDescent="0.25">
      <c r="A181" s="179"/>
      <c r="B181" s="90">
        <v>2</v>
      </c>
      <c r="C181" s="90">
        <v>3</v>
      </c>
      <c r="D181" s="90" t="s">
        <v>10</v>
      </c>
      <c r="E181" s="107">
        <v>0</v>
      </c>
      <c r="F181" s="107">
        <f>E181/100*85</f>
        <v>0</v>
      </c>
      <c r="G181" s="107">
        <v>0</v>
      </c>
      <c r="H181" s="107">
        <v>0</v>
      </c>
      <c r="I181" s="107">
        <v>0</v>
      </c>
      <c r="J181" s="107"/>
      <c r="K181" s="107">
        <v>0</v>
      </c>
    </row>
    <row r="182" spans="1:11" x14ac:dyDescent="0.25">
      <c r="A182" s="180"/>
      <c r="B182" s="90">
        <v>2</v>
      </c>
      <c r="C182" s="90">
        <v>3</v>
      </c>
      <c r="D182" s="90" t="s">
        <v>10</v>
      </c>
      <c r="E182" s="107">
        <v>0</v>
      </c>
      <c r="F182" s="107">
        <f>E182/100*85</f>
        <v>0</v>
      </c>
      <c r="G182" s="107">
        <f>E182/100*15</f>
        <v>0</v>
      </c>
      <c r="H182" s="107">
        <v>0</v>
      </c>
      <c r="I182" s="107">
        <v>0</v>
      </c>
      <c r="J182" s="107"/>
      <c r="K182" s="107">
        <v>0</v>
      </c>
    </row>
  </sheetData>
  <mergeCells count="109">
    <mergeCell ref="A3:A5"/>
    <mergeCell ref="B3:D3"/>
    <mergeCell ref="E3:J3"/>
    <mergeCell ref="A28:A36"/>
    <mergeCell ref="A39:A42"/>
    <mergeCell ref="K3:K5"/>
    <mergeCell ref="B4:B5"/>
    <mergeCell ref="C4:C5"/>
    <mergeCell ref="D4:D5"/>
    <mergeCell ref="E4:E5"/>
    <mergeCell ref="F4:G4"/>
    <mergeCell ref="H4:J4"/>
    <mergeCell ref="A6:A15"/>
    <mergeCell ref="A17:A18"/>
    <mergeCell ref="K25:K27"/>
    <mergeCell ref="B26:B27"/>
    <mergeCell ref="C26:C27"/>
    <mergeCell ref="D26:D27"/>
    <mergeCell ref="E26:E27"/>
    <mergeCell ref="F26:G26"/>
    <mergeCell ref="H26:J26"/>
    <mergeCell ref="A19:A23"/>
    <mergeCell ref="A25:A27"/>
    <mergeCell ref="B25:D25"/>
    <mergeCell ref="E25:J25"/>
    <mergeCell ref="A48:A56"/>
    <mergeCell ref="A59:A62"/>
    <mergeCell ref="A65:A67"/>
    <mergeCell ref="B65:D65"/>
    <mergeCell ref="E45:J45"/>
    <mergeCell ref="K45:K47"/>
    <mergeCell ref="B46:B47"/>
    <mergeCell ref="C46:C47"/>
    <mergeCell ref="D46:D47"/>
    <mergeCell ref="E46:E47"/>
    <mergeCell ref="F46:G46"/>
    <mergeCell ref="H46:J46"/>
    <mergeCell ref="A45:A47"/>
    <mergeCell ref="B45:D45"/>
    <mergeCell ref="A68:A76"/>
    <mergeCell ref="A79:A82"/>
    <mergeCell ref="A85:A87"/>
    <mergeCell ref="B85:D85"/>
    <mergeCell ref="E65:J65"/>
    <mergeCell ref="K65:K67"/>
    <mergeCell ref="B66:B67"/>
    <mergeCell ref="C66:C67"/>
    <mergeCell ref="D66:D67"/>
    <mergeCell ref="E66:E67"/>
    <mergeCell ref="F66:G66"/>
    <mergeCell ref="H66:J66"/>
    <mergeCell ref="A88:A96"/>
    <mergeCell ref="A99:A102"/>
    <mergeCell ref="A105:A107"/>
    <mergeCell ref="B105:D105"/>
    <mergeCell ref="E85:J85"/>
    <mergeCell ref="K85:K87"/>
    <mergeCell ref="B86:B87"/>
    <mergeCell ref="C86:C87"/>
    <mergeCell ref="D86:D87"/>
    <mergeCell ref="E86:E87"/>
    <mergeCell ref="F86:G86"/>
    <mergeCell ref="H86:J86"/>
    <mergeCell ref="A108:A116"/>
    <mergeCell ref="A119:A122"/>
    <mergeCell ref="A125:A127"/>
    <mergeCell ref="B125:D125"/>
    <mergeCell ref="E105:J105"/>
    <mergeCell ref="K105:K107"/>
    <mergeCell ref="B106:B107"/>
    <mergeCell ref="C106:C107"/>
    <mergeCell ref="D106:D107"/>
    <mergeCell ref="E106:E107"/>
    <mergeCell ref="F106:G106"/>
    <mergeCell ref="H106:J106"/>
    <mergeCell ref="A128:A136"/>
    <mergeCell ref="A139:A142"/>
    <mergeCell ref="A145:A147"/>
    <mergeCell ref="B145:D145"/>
    <mergeCell ref="E125:J125"/>
    <mergeCell ref="K125:K127"/>
    <mergeCell ref="B126:B127"/>
    <mergeCell ref="C126:C127"/>
    <mergeCell ref="D126:D127"/>
    <mergeCell ref="E126:E127"/>
    <mergeCell ref="F126:G126"/>
    <mergeCell ref="H126:J126"/>
    <mergeCell ref="A148:A156"/>
    <mergeCell ref="A159:A162"/>
    <mergeCell ref="A165:A167"/>
    <mergeCell ref="B165:D165"/>
    <mergeCell ref="E145:J145"/>
    <mergeCell ref="K145:K147"/>
    <mergeCell ref="B146:B147"/>
    <mergeCell ref="C146:C147"/>
    <mergeCell ref="D146:D147"/>
    <mergeCell ref="E146:E147"/>
    <mergeCell ref="F146:G146"/>
    <mergeCell ref="H146:J146"/>
    <mergeCell ref="A168:A176"/>
    <mergeCell ref="A179:A182"/>
    <mergeCell ref="E165:J165"/>
    <mergeCell ref="K165:K167"/>
    <mergeCell ref="B166:B167"/>
    <mergeCell ref="C166:C167"/>
    <mergeCell ref="D166:D167"/>
    <mergeCell ref="E166:E167"/>
    <mergeCell ref="F166:G166"/>
    <mergeCell ref="H166:J166"/>
  </mergeCells>
  <pageMargins left="0.7" right="0.7" top="0.78740157499999996" bottom="0.78740157499999996" header="0.3" footer="0.3"/>
  <pageSetup paperSize="9" scale="49" orientation="portrait" r:id="rId1"/>
  <rowBreaks count="1" manualBreakCount="1">
    <brk id="8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9"/>
  <sheetViews>
    <sheetView topLeftCell="A25" zoomScale="115" zoomScaleNormal="115" workbookViewId="0">
      <selection sqref="A1:XFD1048576"/>
    </sheetView>
  </sheetViews>
  <sheetFormatPr defaultRowHeight="15" x14ac:dyDescent="0.25"/>
  <cols>
    <col min="1" max="1" width="6.140625" customWidth="1"/>
    <col min="2" max="2" width="8.42578125" customWidth="1"/>
    <col min="3" max="3" width="7.42578125" customWidth="1"/>
    <col min="4" max="4" width="8.28515625" customWidth="1"/>
    <col min="5" max="5" width="9" customWidth="1"/>
    <col min="6" max="6" width="8.42578125" customWidth="1"/>
    <col min="9" max="9" width="7.42578125" customWidth="1"/>
    <col min="10" max="10" width="8.42578125" customWidth="1"/>
    <col min="11" max="11" width="7.42578125" customWidth="1"/>
    <col min="12" max="12" width="8.5703125" customWidth="1"/>
    <col min="13" max="13" width="7.42578125" customWidth="1"/>
    <col min="14" max="14" width="8.7109375" customWidth="1"/>
    <col min="15" max="15" width="7.42578125" customWidth="1"/>
    <col min="16" max="16" width="32.85546875" style="67" customWidth="1"/>
    <col min="17" max="17" width="28.28515625" style="13" customWidth="1"/>
    <col min="18" max="18" width="38" customWidth="1"/>
  </cols>
  <sheetData>
    <row r="1" spans="1:17" s="44" customFormat="1" ht="15" customHeight="1" thickBot="1" x14ac:dyDescent="0.3">
      <c r="A1" s="203" t="s">
        <v>32</v>
      </c>
      <c r="B1" s="203" t="s">
        <v>33</v>
      </c>
      <c r="C1" s="211" t="s">
        <v>86</v>
      </c>
      <c r="D1" s="212"/>
      <c r="E1" s="212"/>
      <c r="F1" s="213"/>
      <c r="G1" s="211" t="s">
        <v>87</v>
      </c>
      <c r="H1" s="212"/>
      <c r="I1" s="212"/>
      <c r="J1" s="213"/>
      <c r="K1" s="49"/>
      <c r="L1" s="205" t="s">
        <v>88</v>
      </c>
      <c r="M1" s="205"/>
      <c r="N1" s="205"/>
      <c r="O1" s="209"/>
      <c r="P1" s="161" t="s">
        <v>322</v>
      </c>
      <c r="Q1" s="193" t="s">
        <v>323</v>
      </c>
    </row>
    <row r="2" spans="1:17" s="44" customFormat="1" ht="15" customHeight="1" x14ac:dyDescent="0.25">
      <c r="A2" s="204"/>
      <c r="B2" s="204"/>
      <c r="C2" s="203" t="s">
        <v>0</v>
      </c>
      <c r="D2" s="203" t="s">
        <v>67</v>
      </c>
      <c r="E2" s="203" t="s">
        <v>64</v>
      </c>
      <c r="F2" s="203" t="s">
        <v>89</v>
      </c>
      <c r="G2" s="203" t="s">
        <v>90</v>
      </c>
      <c r="H2" s="203" t="s">
        <v>91</v>
      </c>
      <c r="I2" s="203" t="s">
        <v>92</v>
      </c>
      <c r="J2" s="203" t="s">
        <v>93</v>
      </c>
      <c r="K2" s="207" t="s">
        <v>94</v>
      </c>
      <c r="L2" s="205" t="s">
        <v>95</v>
      </c>
      <c r="M2" s="205" t="s">
        <v>96</v>
      </c>
      <c r="N2" s="205" t="s">
        <v>97</v>
      </c>
      <c r="O2" s="205" t="s">
        <v>98</v>
      </c>
      <c r="P2" s="161"/>
      <c r="Q2" s="193"/>
    </row>
    <row r="3" spans="1:17" s="50" customFormat="1" ht="30.75" customHeight="1" x14ac:dyDescent="0.25">
      <c r="A3" s="204"/>
      <c r="B3" s="204"/>
      <c r="C3" s="204"/>
      <c r="D3" s="204"/>
      <c r="E3" s="204"/>
      <c r="F3" s="204"/>
      <c r="G3" s="204"/>
      <c r="H3" s="204"/>
      <c r="I3" s="204"/>
      <c r="J3" s="204"/>
      <c r="K3" s="208"/>
      <c r="L3" s="205"/>
      <c r="M3" s="205"/>
      <c r="N3" s="205"/>
      <c r="O3" s="206"/>
      <c r="P3" s="161"/>
      <c r="Q3" s="193"/>
    </row>
    <row r="4" spans="1:17" s="53" customFormat="1" ht="78.75" x14ac:dyDescent="0.25">
      <c r="A4" s="210" t="s">
        <v>39</v>
      </c>
      <c r="B4" s="196" t="s">
        <v>46</v>
      </c>
      <c r="C4" s="196" t="s">
        <v>4</v>
      </c>
      <c r="D4" s="198">
        <v>4</v>
      </c>
      <c r="E4" s="198" t="s">
        <v>60</v>
      </c>
      <c r="F4" s="198" t="s">
        <v>61</v>
      </c>
      <c r="G4" s="152" t="s">
        <v>99</v>
      </c>
      <c r="H4" s="152" t="s">
        <v>100</v>
      </c>
      <c r="I4" s="152" t="s">
        <v>101</v>
      </c>
      <c r="J4" s="152" t="s">
        <v>102</v>
      </c>
      <c r="K4" s="52">
        <v>108</v>
      </c>
      <c r="L4" s="51">
        <v>42004</v>
      </c>
      <c r="M4" s="152">
        <v>48</v>
      </c>
      <c r="N4" s="51">
        <v>45291</v>
      </c>
      <c r="O4" s="152" t="s">
        <v>103</v>
      </c>
      <c r="P4" s="147" t="s">
        <v>104</v>
      </c>
      <c r="Q4" s="137" t="s">
        <v>103</v>
      </c>
    </row>
    <row r="5" spans="1:17" s="53" customFormat="1" ht="318" customHeight="1" x14ac:dyDescent="0.25">
      <c r="A5" s="210"/>
      <c r="B5" s="197"/>
      <c r="C5" s="197"/>
      <c r="D5" s="199"/>
      <c r="E5" s="199"/>
      <c r="F5" s="199"/>
      <c r="G5" s="153" t="s">
        <v>105</v>
      </c>
      <c r="H5" s="153" t="s">
        <v>106</v>
      </c>
      <c r="I5" s="153" t="s">
        <v>107</v>
      </c>
      <c r="J5" s="153" t="s">
        <v>108</v>
      </c>
      <c r="K5" s="116" t="s">
        <v>109</v>
      </c>
      <c r="L5" s="51">
        <v>41640</v>
      </c>
      <c r="M5" s="136">
        <v>2</v>
      </c>
      <c r="N5" s="51">
        <v>45291</v>
      </c>
      <c r="O5" s="152">
        <v>1</v>
      </c>
      <c r="P5" s="142" t="s">
        <v>324</v>
      </c>
      <c r="Q5" s="137" t="s">
        <v>355</v>
      </c>
    </row>
    <row r="6" spans="1:17" s="53" customFormat="1" ht="304.5" customHeight="1" x14ac:dyDescent="0.25">
      <c r="A6" s="210"/>
      <c r="B6" s="197"/>
      <c r="C6" s="197"/>
      <c r="D6" s="199"/>
      <c r="E6" s="199"/>
      <c r="F6" s="199"/>
      <c r="G6" s="153" t="s">
        <v>110</v>
      </c>
      <c r="H6" s="153" t="s">
        <v>111</v>
      </c>
      <c r="I6" s="153" t="s">
        <v>112</v>
      </c>
      <c r="J6" s="153" t="s">
        <v>108</v>
      </c>
      <c r="K6" s="116" t="s">
        <v>109</v>
      </c>
      <c r="L6" s="51">
        <v>41640</v>
      </c>
      <c r="M6" s="136">
        <v>0</v>
      </c>
      <c r="N6" s="51">
        <v>45291</v>
      </c>
      <c r="O6" s="152" t="s">
        <v>103</v>
      </c>
      <c r="P6" s="142" t="s">
        <v>325</v>
      </c>
      <c r="Q6" s="137" t="s">
        <v>348</v>
      </c>
    </row>
    <row r="7" spans="1:17" s="53" customFormat="1" ht="117" customHeight="1" x14ac:dyDescent="0.25">
      <c r="A7" s="210"/>
      <c r="B7" s="210" t="s">
        <v>47</v>
      </c>
      <c r="C7" s="210" t="s">
        <v>8</v>
      </c>
      <c r="D7" s="210">
        <v>4</v>
      </c>
      <c r="E7" s="210">
        <v>1</v>
      </c>
      <c r="F7" s="210" t="s">
        <v>9</v>
      </c>
      <c r="G7" s="152" t="s">
        <v>113</v>
      </c>
      <c r="H7" s="152" t="s">
        <v>114</v>
      </c>
      <c r="I7" s="152" t="s">
        <v>115</v>
      </c>
      <c r="J7" s="152" t="s">
        <v>108</v>
      </c>
      <c r="K7" s="52">
        <v>0</v>
      </c>
      <c r="L7" s="51">
        <v>41640</v>
      </c>
      <c r="M7" s="152">
        <v>8</v>
      </c>
      <c r="N7" s="51">
        <v>45291</v>
      </c>
      <c r="O7" s="152">
        <v>1.6</v>
      </c>
      <c r="P7" s="147" t="s">
        <v>116</v>
      </c>
      <c r="Q7" s="137" t="s">
        <v>103</v>
      </c>
    </row>
    <row r="8" spans="1:17" s="53" customFormat="1" ht="117" customHeight="1" x14ac:dyDescent="0.25">
      <c r="A8" s="210"/>
      <c r="B8" s="210"/>
      <c r="C8" s="210"/>
      <c r="D8" s="210"/>
      <c r="E8" s="210"/>
      <c r="F8" s="210"/>
      <c r="G8" s="152">
        <v>45415</v>
      </c>
      <c r="H8" s="152" t="s">
        <v>117</v>
      </c>
      <c r="I8" s="152" t="s">
        <v>118</v>
      </c>
      <c r="J8" s="152" t="s">
        <v>102</v>
      </c>
      <c r="K8" s="52">
        <v>0</v>
      </c>
      <c r="L8" s="51">
        <v>41640</v>
      </c>
      <c r="M8" s="152">
        <v>2</v>
      </c>
      <c r="N8" s="51">
        <v>45291</v>
      </c>
      <c r="O8" s="152">
        <v>1</v>
      </c>
      <c r="P8" s="147" t="s">
        <v>119</v>
      </c>
      <c r="Q8" s="137" t="s">
        <v>103</v>
      </c>
    </row>
    <row r="9" spans="1:17" s="53" customFormat="1" ht="67.5" x14ac:dyDescent="0.25">
      <c r="A9" s="214" t="s">
        <v>41</v>
      </c>
      <c r="B9" s="214" t="s">
        <v>48</v>
      </c>
      <c r="C9" s="214" t="s">
        <v>16</v>
      </c>
      <c r="D9" s="214">
        <v>6</v>
      </c>
      <c r="E9" s="214" t="s">
        <v>81</v>
      </c>
      <c r="F9" s="214" t="s">
        <v>45</v>
      </c>
      <c r="G9" s="150">
        <v>92702</v>
      </c>
      <c r="H9" s="150" t="s">
        <v>120</v>
      </c>
      <c r="I9" s="150" t="s">
        <v>121</v>
      </c>
      <c r="J9" s="150" t="s">
        <v>108</v>
      </c>
      <c r="K9" s="115">
        <v>0</v>
      </c>
      <c r="L9" s="54">
        <v>41640</v>
      </c>
      <c r="M9" s="150">
        <v>3</v>
      </c>
      <c r="N9" s="54">
        <v>45291</v>
      </c>
      <c r="O9" s="150">
        <v>0</v>
      </c>
      <c r="P9" s="26" t="s">
        <v>318</v>
      </c>
      <c r="Q9" s="137" t="s">
        <v>103</v>
      </c>
    </row>
    <row r="10" spans="1:17" s="53" customFormat="1" ht="67.5" x14ac:dyDescent="0.25">
      <c r="A10" s="214"/>
      <c r="B10" s="214"/>
      <c r="C10" s="214"/>
      <c r="D10" s="214"/>
      <c r="E10" s="214"/>
      <c r="F10" s="214"/>
      <c r="G10" s="150">
        <v>93001</v>
      </c>
      <c r="H10" s="150" t="s">
        <v>122</v>
      </c>
      <c r="I10" s="150" t="s">
        <v>115</v>
      </c>
      <c r="J10" s="150" t="s">
        <v>108</v>
      </c>
      <c r="K10" s="115">
        <v>0</v>
      </c>
      <c r="L10" s="54">
        <v>41640</v>
      </c>
      <c r="M10" s="150">
        <v>25.8</v>
      </c>
      <c r="N10" s="54">
        <v>45291</v>
      </c>
      <c r="O10" s="150">
        <v>0</v>
      </c>
      <c r="P10" s="26" t="s">
        <v>317</v>
      </c>
      <c r="Q10" s="137" t="s">
        <v>103</v>
      </c>
    </row>
    <row r="11" spans="1:17" s="53" customFormat="1" ht="33.75" x14ac:dyDescent="0.25">
      <c r="A11" s="194" t="s">
        <v>124</v>
      </c>
      <c r="B11" s="149" t="s">
        <v>125</v>
      </c>
      <c r="C11" s="149" t="s">
        <v>16</v>
      </c>
      <c r="D11" s="149">
        <v>6</v>
      </c>
      <c r="E11" s="149" t="s">
        <v>81</v>
      </c>
      <c r="F11" s="149" t="s">
        <v>59</v>
      </c>
      <c r="G11" s="149">
        <v>92501</v>
      </c>
      <c r="H11" s="149" t="s">
        <v>126</v>
      </c>
      <c r="I11" s="149" t="s">
        <v>127</v>
      </c>
      <c r="J11" s="149" t="s">
        <v>128</v>
      </c>
      <c r="K11" s="60">
        <v>0</v>
      </c>
      <c r="L11" s="55">
        <v>41640</v>
      </c>
      <c r="M11" s="56">
        <v>50107</v>
      </c>
      <c r="N11" s="55">
        <v>45291</v>
      </c>
      <c r="O11" s="56">
        <v>25053</v>
      </c>
      <c r="P11" s="34" t="s">
        <v>129</v>
      </c>
      <c r="Q11" s="137" t="s">
        <v>103</v>
      </c>
    </row>
    <row r="12" spans="1:17" s="53" customFormat="1" ht="67.5" x14ac:dyDescent="0.25">
      <c r="A12" s="195"/>
      <c r="B12" s="194" t="s">
        <v>296</v>
      </c>
      <c r="C12" s="194" t="s">
        <v>16</v>
      </c>
      <c r="D12" s="194">
        <v>6</v>
      </c>
      <c r="E12" s="194" t="s">
        <v>81</v>
      </c>
      <c r="F12" s="201" t="s">
        <v>45</v>
      </c>
      <c r="G12" s="149">
        <v>92702</v>
      </c>
      <c r="H12" s="149" t="s">
        <v>120</v>
      </c>
      <c r="I12" s="149" t="s">
        <v>121</v>
      </c>
      <c r="J12" s="149" t="s">
        <v>128</v>
      </c>
      <c r="K12" s="60">
        <v>0</v>
      </c>
      <c r="L12" s="55">
        <v>41640</v>
      </c>
      <c r="M12" s="56">
        <v>11</v>
      </c>
      <c r="N12" s="55">
        <v>45291</v>
      </c>
      <c r="O12" s="56">
        <v>0</v>
      </c>
      <c r="P12" s="34" t="s">
        <v>319</v>
      </c>
      <c r="Q12" s="137" t="s">
        <v>103</v>
      </c>
    </row>
    <row r="13" spans="1:17" s="53" customFormat="1" ht="78.75" x14ac:dyDescent="0.25">
      <c r="A13" s="195"/>
      <c r="B13" s="200"/>
      <c r="C13" s="200"/>
      <c r="D13" s="200"/>
      <c r="E13" s="200"/>
      <c r="F13" s="202"/>
      <c r="G13" s="149">
        <v>94800</v>
      </c>
      <c r="H13" s="149" t="s">
        <v>298</v>
      </c>
      <c r="I13" s="149" t="s">
        <v>178</v>
      </c>
      <c r="J13" s="149" t="s">
        <v>221</v>
      </c>
      <c r="K13" s="60">
        <v>0</v>
      </c>
      <c r="L13" s="55">
        <v>41640</v>
      </c>
      <c r="M13" s="56">
        <v>4</v>
      </c>
      <c r="N13" s="55">
        <v>45291</v>
      </c>
      <c r="O13" s="56">
        <v>0</v>
      </c>
      <c r="P13" s="34" t="s">
        <v>320</v>
      </c>
      <c r="Q13" s="137" t="s">
        <v>103</v>
      </c>
    </row>
    <row r="14" spans="1:17" s="53" customFormat="1" ht="409.5" customHeight="1" x14ac:dyDescent="0.25">
      <c r="A14" s="216"/>
      <c r="B14" s="215" t="s">
        <v>49</v>
      </c>
      <c r="C14" s="215" t="s">
        <v>6</v>
      </c>
      <c r="D14" s="215">
        <v>2</v>
      </c>
      <c r="E14" s="215">
        <v>3</v>
      </c>
      <c r="F14" s="215" t="s">
        <v>10</v>
      </c>
      <c r="G14" s="34" t="s">
        <v>130</v>
      </c>
      <c r="H14" s="34" t="s">
        <v>131</v>
      </c>
      <c r="I14" s="34" t="s">
        <v>132</v>
      </c>
      <c r="J14" s="34" t="s">
        <v>108</v>
      </c>
      <c r="K14" s="58">
        <v>0</v>
      </c>
      <c r="L14" s="34">
        <v>2013</v>
      </c>
      <c r="M14" s="34">
        <v>23</v>
      </c>
      <c r="N14" s="57">
        <v>45291</v>
      </c>
      <c r="O14" s="34" t="s">
        <v>103</v>
      </c>
      <c r="P14" s="34" t="s">
        <v>133</v>
      </c>
      <c r="Q14" s="137" t="s">
        <v>103</v>
      </c>
    </row>
    <row r="15" spans="1:17" s="53" customFormat="1" ht="379.5" customHeight="1" x14ac:dyDescent="0.25">
      <c r="A15" s="216"/>
      <c r="B15" s="215"/>
      <c r="C15" s="215"/>
      <c r="D15" s="215"/>
      <c r="E15" s="215"/>
      <c r="F15" s="215"/>
      <c r="G15" s="34" t="s">
        <v>134</v>
      </c>
      <c r="H15" s="34" t="s">
        <v>135</v>
      </c>
      <c r="I15" s="34" t="s">
        <v>136</v>
      </c>
      <c r="J15" s="34" t="s">
        <v>108</v>
      </c>
      <c r="K15" s="58">
        <v>0</v>
      </c>
      <c r="L15" s="34">
        <v>2013</v>
      </c>
      <c r="M15" s="34">
        <v>40</v>
      </c>
      <c r="N15" s="57">
        <v>45291</v>
      </c>
      <c r="O15" s="34" t="s">
        <v>103</v>
      </c>
      <c r="P15" s="34" t="s">
        <v>137</v>
      </c>
      <c r="Q15" s="137" t="s">
        <v>103</v>
      </c>
    </row>
    <row r="16" spans="1:17" s="53" customFormat="1" ht="56.25" x14ac:dyDescent="0.25">
      <c r="A16" s="216"/>
      <c r="B16" s="215"/>
      <c r="C16" s="215"/>
      <c r="D16" s="215"/>
      <c r="E16" s="215"/>
      <c r="F16" s="215"/>
      <c r="G16" s="34" t="s">
        <v>138</v>
      </c>
      <c r="H16" s="34" t="s">
        <v>139</v>
      </c>
      <c r="I16" s="34" t="s">
        <v>140</v>
      </c>
      <c r="J16" s="34" t="s">
        <v>108</v>
      </c>
      <c r="K16" s="58">
        <v>0</v>
      </c>
      <c r="L16" s="34">
        <v>2013</v>
      </c>
      <c r="M16" s="34">
        <v>1</v>
      </c>
      <c r="N16" s="57">
        <v>45291</v>
      </c>
      <c r="O16" s="34" t="s">
        <v>103</v>
      </c>
      <c r="P16" s="34" t="s">
        <v>141</v>
      </c>
      <c r="Q16" s="137" t="s">
        <v>103</v>
      </c>
    </row>
    <row r="17" spans="1:17" s="53" customFormat="1" ht="287.25" customHeight="1" x14ac:dyDescent="0.25">
      <c r="A17" s="216"/>
      <c r="B17" s="215"/>
      <c r="C17" s="215"/>
      <c r="D17" s="215"/>
      <c r="E17" s="215"/>
      <c r="F17" s="215"/>
      <c r="G17" s="34" t="s">
        <v>142</v>
      </c>
      <c r="H17" s="34" t="s">
        <v>143</v>
      </c>
      <c r="I17" s="34" t="s">
        <v>144</v>
      </c>
      <c r="J17" s="34" t="s">
        <v>102</v>
      </c>
      <c r="K17" s="58" t="s">
        <v>109</v>
      </c>
      <c r="L17" s="34">
        <v>2013</v>
      </c>
      <c r="M17" s="34">
        <v>50</v>
      </c>
      <c r="N17" s="57">
        <v>45291</v>
      </c>
      <c r="O17" s="34" t="s">
        <v>103</v>
      </c>
      <c r="P17" s="34" t="s">
        <v>145</v>
      </c>
      <c r="Q17" s="137" t="s">
        <v>103</v>
      </c>
    </row>
    <row r="18" spans="1:17" s="53" customFormat="1" ht="109.5" customHeight="1" x14ac:dyDescent="0.25">
      <c r="A18" s="216"/>
      <c r="B18" s="215"/>
      <c r="C18" s="215"/>
      <c r="D18" s="215"/>
      <c r="E18" s="215"/>
      <c r="F18" s="215"/>
      <c r="G18" s="59" t="s">
        <v>146</v>
      </c>
      <c r="H18" s="34" t="s">
        <v>147</v>
      </c>
      <c r="I18" s="34" t="s">
        <v>144</v>
      </c>
      <c r="J18" s="34" t="s">
        <v>102</v>
      </c>
      <c r="K18" s="58" t="s">
        <v>109</v>
      </c>
      <c r="L18" s="34">
        <v>2013</v>
      </c>
      <c r="M18" s="34">
        <v>13</v>
      </c>
      <c r="N18" s="57">
        <v>45291</v>
      </c>
      <c r="O18" s="34" t="s">
        <v>103</v>
      </c>
      <c r="P18" s="34" t="s">
        <v>148</v>
      </c>
      <c r="Q18" s="137" t="s">
        <v>103</v>
      </c>
    </row>
    <row r="19" spans="1:17" s="53" customFormat="1" ht="112.5" x14ac:dyDescent="0.25">
      <c r="A19" s="216"/>
      <c r="B19" s="215"/>
      <c r="C19" s="215"/>
      <c r="D19" s="215"/>
      <c r="E19" s="215"/>
      <c r="F19" s="215"/>
      <c r="G19" s="34" t="s">
        <v>149</v>
      </c>
      <c r="H19" s="34" t="s">
        <v>150</v>
      </c>
      <c r="I19" s="34" t="s">
        <v>144</v>
      </c>
      <c r="J19" s="34" t="s">
        <v>102</v>
      </c>
      <c r="K19" s="58" t="s">
        <v>109</v>
      </c>
      <c r="L19" s="34">
        <v>2013</v>
      </c>
      <c r="M19" s="34">
        <v>15</v>
      </c>
      <c r="N19" s="57">
        <v>45291</v>
      </c>
      <c r="O19" s="34" t="s">
        <v>103</v>
      </c>
      <c r="P19" s="34" t="s">
        <v>151</v>
      </c>
      <c r="Q19" s="137" t="s">
        <v>103</v>
      </c>
    </row>
    <row r="20" spans="1:17" s="53" customFormat="1" ht="56.25" x14ac:dyDescent="0.25">
      <c r="A20" s="216"/>
      <c r="B20" s="215" t="s">
        <v>50</v>
      </c>
      <c r="C20" s="215" t="s">
        <v>4</v>
      </c>
      <c r="D20" s="215">
        <v>4</v>
      </c>
      <c r="E20" s="215" t="s">
        <v>60</v>
      </c>
      <c r="F20" s="215" t="s">
        <v>61</v>
      </c>
      <c r="G20" s="149" t="s">
        <v>152</v>
      </c>
      <c r="H20" s="149" t="s">
        <v>153</v>
      </c>
      <c r="I20" s="149" t="s">
        <v>154</v>
      </c>
      <c r="J20" s="149" t="s">
        <v>102</v>
      </c>
      <c r="K20" s="60">
        <v>7</v>
      </c>
      <c r="L20" s="55">
        <v>40908</v>
      </c>
      <c r="M20" s="149">
        <v>10</v>
      </c>
      <c r="N20" s="55">
        <v>45291</v>
      </c>
      <c r="O20" s="149" t="s">
        <v>103</v>
      </c>
      <c r="P20" s="34" t="s">
        <v>155</v>
      </c>
      <c r="Q20" s="137" t="s">
        <v>103</v>
      </c>
    </row>
    <row r="21" spans="1:17" s="53" customFormat="1" ht="90" x14ac:dyDescent="0.25">
      <c r="A21" s="216"/>
      <c r="B21" s="215"/>
      <c r="C21" s="215"/>
      <c r="D21" s="215"/>
      <c r="E21" s="215"/>
      <c r="F21" s="215"/>
      <c r="G21" s="149" t="s">
        <v>156</v>
      </c>
      <c r="H21" s="149" t="s">
        <v>157</v>
      </c>
      <c r="I21" s="149" t="s">
        <v>154</v>
      </c>
      <c r="J21" s="149" t="s">
        <v>102</v>
      </c>
      <c r="K21" s="60" t="s">
        <v>158</v>
      </c>
      <c r="L21" s="55">
        <v>40908</v>
      </c>
      <c r="M21" s="149" t="s">
        <v>159</v>
      </c>
      <c r="N21" s="55">
        <v>45291</v>
      </c>
      <c r="O21" s="149" t="s">
        <v>103</v>
      </c>
      <c r="P21" s="34" t="s">
        <v>155</v>
      </c>
      <c r="Q21" s="137" t="s">
        <v>103</v>
      </c>
    </row>
    <row r="22" spans="1:17" s="53" customFormat="1" ht="156.75" customHeight="1" x14ac:dyDescent="0.25">
      <c r="A22" s="216"/>
      <c r="B22" s="215"/>
      <c r="C22" s="215"/>
      <c r="D22" s="215"/>
      <c r="E22" s="215"/>
      <c r="F22" s="215"/>
      <c r="G22" s="143" t="s">
        <v>160</v>
      </c>
      <c r="H22" s="143" t="s">
        <v>161</v>
      </c>
      <c r="I22" s="143" t="s">
        <v>162</v>
      </c>
      <c r="J22" s="143" t="s">
        <v>108</v>
      </c>
      <c r="K22" s="144">
        <v>0</v>
      </c>
      <c r="L22" s="145">
        <v>41640</v>
      </c>
      <c r="M22" s="146">
        <v>0</v>
      </c>
      <c r="N22" s="145">
        <v>45291</v>
      </c>
      <c r="O22" s="146">
        <v>0</v>
      </c>
      <c r="P22" s="142" t="s">
        <v>326</v>
      </c>
      <c r="Q22" s="137" t="s">
        <v>356</v>
      </c>
    </row>
    <row r="23" spans="1:17" s="53" customFormat="1" ht="208.5" customHeight="1" x14ac:dyDescent="0.25">
      <c r="A23" s="216"/>
      <c r="B23" s="215"/>
      <c r="C23" s="215"/>
      <c r="D23" s="215"/>
      <c r="E23" s="215"/>
      <c r="F23" s="215"/>
      <c r="G23" s="151" t="s">
        <v>163</v>
      </c>
      <c r="H23" s="151" t="s">
        <v>164</v>
      </c>
      <c r="I23" s="151" t="s">
        <v>165</v>
      </c>
      <c r="J23" s="151" t="s">
        <v>108</v>
      </c>
      <c r="K23" s="117">
        <v>0</v>
      </c>
      <c r="L23" s="55">
        <v>41640</v>
      </c>
      <c r="M23" s="149">
        <v>8</v>
      </c>
      <c r="N23" s="55">
        <v>45291</v>
      </c>
      <c r="O23" s="149" t="s">
        <v>103</v>
      </c>
      <c r="P23" s="34" t="s">
        <v>327</v>
      </c>
      <c r="Q23" s="137" t="s">
        <v>103</v>
      </c>
    </row>
    <row r="24" spans="1:17" s="53" customFormat="1" ht="227.25" customHeight="1" x14ac:dyDescent="0.25">
      <c r="A24" s="216"/>
      <c r="B24" s="215"/>
      <c r="C24" s="215"/>
      <c r="D24" s="215"/>
      <c r="E24" s="215"/>
      <c r="F24" s="215"/>
      <c r="G24" s="151" t="s">
        <v>166</v>
      </c>
      <c r="H24" s="151" t="s">
        <v>167</v>
      </c>
      <c r="I24" s="151" t="s">
        <v>123</v>
      </c>
      <c r="J24" s="151" t="s">
        <v>108</v>
      </c>
      <c r="K24" s="117">
        <v>0</v>
      </c>
      <c r="L24" s="55">
        <v>41640</v>
      </c>
      <c r="M24" s="136">
        <v>1.1499999999999999</v>
      </c>
      <c r="N24" s="55">
        <v>45291</v>
      </c>
      <c r="O24" s="149" t="s">
        <v>103</v>
      </c>
      <c r="P24" s="142" t="s">
        <v>328</v>
      </c>
      <c r="Q24" s="137" t="s">
        <v>345</v>
      </c>
    </row>
    <row r="25" spans="1:17" s="53" customFormat="1" ht="260.25" customHeight="1" x14ac:dyDescent="0.25">
      <c r="A25" s="216"/>
      <c r="B25" s="215"/>
      <c r="C25" s="215"/>
      <c r="D25" s="215"/>
      <c r="E25" s="215"/>
      <c r="F25" s="215"/>
      <c r="G25" s="151" t="s">
        <v>168</v>
      </c>
      <c r="H25" s="151" t="s">
        <v>169</v>
      </c>
      <c r="I25" s="151" t="s">
        <v>123</v>
      </c>
      <c r="J25" s="151" t="s">
        <v>108</v>
      </c>
      <c r="K25" s="117">
        <v>0</v>
      </c>
      <c r="L25" s="55">
        <v>41640</v>
      </c>
      <c r="M25" s="136">
        <v>0</v>
      </c>
      <c r="N25" s="55">
        <v>45291</v>
      </c>
      <c r="O25" s="149" t="s">
        <v>103</v>
      </c>
      <c r="P25" s="142" t="s">
        <v>329</v>
      </c>
      <c r="Q25" s="137" t="s">
        <v>346</v>
      </c>
    </row>
    <row r="26" spans="1:17" s="53" customFormat="1" ht="177.75" customHeight="1" x14ac:dyDescent="0.25">
      <c r="A26" s="216"/>
      <c r="B26" s="215"/>
      <c r="C26" s="215"/>
      <c r="D26" s="215"/>
      <c r="E26" s="215"/>
      <c r="F26" s="215"/>
      <c r="G26" s="151" t="s">
        <v>170</v>
      </c>
      <c r="H26" s="151" t="s">
        <v>171</v>
      </c>
      <c r="I26" s="151" t="s">
        <v>172</v>
      </c>
      <c r="J26" s="151" t="s">
        <v>108</v>
      </c>
      <c r="K26" s="117">
        <v>0</v>
      </c>
      <c r="L26" s="55">
        <v>41640</v>
      </c>
      <c r="M26" s="136">
        <v>0</v>
      </c>
      <c r="N26" s="55">
        <v>45291</v>
      </c>
      <c r="O26" s="149" t="s">
        <v>103</v>
      </c>
      <c r="P26" s="142" t="s">
        <v>330</v>
      </c>
      <c r="Q26" s="137" t="s">
        <v>347</v>
      </c>
    </row>
    <row r="27" spans="1:17" s="53" customFormat="1" ht="67.5" x14ac:dyDescent="0.25">
      <c r="A27" s="216"/>
      <c r="B27" s="215" t="s">
        <v>51</v>
      </c>
      <c r="C27" s="215" t="s">
        <v>16</v>
      </c>
      <c r="D27" s="215">
        <v>6</v>
      </c>
      <c r="E27" s="215" t="s">
        <v>81</v>
      </c>
      <c r="F27" s="215" t="s">
        <v>45</v>
      </c>
      <c r="G27" s="149">
        <v>93102</v>
      </c>
      <c r="H27" s="149" t="s">
        <v>173</v>
      </c>
      <c r="I27" s="149" t="s">
        <v>174</v>
      </c>
      <c r="J27" s="149" t="s">
        <v>128</v>
      </c>
      <c r="K27" s="60">
        <v>0</v>
      </c>
      <c r="L27" s="55">
        <v>41640</v>
      </c>
      <c r="M27" s="149">
        <v>0</v>
      </c>
      <c r="N27" s="55">
        <v>45291</v>
      </c>
      <c r="O27" s="149">
        <v>0</v>
      </c>
      <c r="P27" s="34" t="s">
        <v>302</v>
      </c>
      <c r="Q27" s="137" t="s">
        <v>103</v>
      </c>
    </row>
    <row r="28" spans="1:17" s="53" customFormat="1" ht="67.5" x14ac:dyDescent="0.25">
      <c r="A28" s="216"/>
      <c r="B28" s="215"/>
      <c r="C28" s="215"/>
      <c r="D28" s="215"/>
      <c r="E28" s="215"/>
      <c r="F28" s="215"/>
      <c r="G28" s="149">
        <v>93701</v>
      </c>
      <c r="H28" s="149" t="s">
        <v>175</v>
      </c>
      <c r="I28" s="149" t="s">
        <v>176</v>
      </c>
      <c r="J28" s="149" t="s">
        <v>128</v>
      </c>
      <c r="K28" s="60">
        <v>0</v>
      </c>
      <c r="L28" s="55">
        <v>41640</v>
      </c>
      <c r="M28" s="149">
        <v>0</v>
      </c>
      <c r="N28" s="55">
        <v>45291</v>
      </c>
      <c r="O28" s="149">
        <v>0</v>
      </c>
      <c r="P28" s="34" t="s">
        <v>303</v>
      </c>
      <c r="Q28" s="137" t="s">
        <v>103</v>
      </c>
    </row>
    <row r="29" spans="1:17" s="53" customFormat="1" ht="78.75" x14ac:dyDescent="0.25">
      <c r="A29" s="216"/>
      <c r="B29" s="215"/>
      <c r="C29" s="215"/>
      <c r="D29" s="215"/>
      <c r="E29" s="215"/>
      <c r="F29" s="215"/>
      <c r="G29" s="149">
        <v>94800</v>
      </c>
      <c r="H29" s="149" t="s">
        <v>177</v>
      </c>
      <c r="I29" s="149" t="s">
        <v>178</v>
      </c>
      <c r="J29" s="149" t="s">
        <v>102</v>
      </c>
      <c r="K29" s="60">
        <v>0</v>
      </c>
      <c r="L29" s="55">
        <v>41640</v>
      </c>
      <c r="M29" s="149">
        <v>0</v>
      </c>
      <c r="N29" s="55">
        <v>45291</v>
      </c>
      <c r="O29" s="149">
        <v>0</v>
      </c>
      <c r="P29" s="34" t="s">
        <v>299</v>
      </c>
      <c r="Q29" s="137" t="s">
        <v>103</v>
      </c>
    </row>
    <row r="30" spans="1:17" s="53" customFormat="1" ht="78.75" x14ac:dyDescent="0.25">
      <c r="A30" s="216"/>
      <c r="B30" s="215" t="s">
        <v>52</v>
      </c>
      <c r="C30" s="215" t="s">
        <v>16</v>
      </c>
      <c r="D30" s="215">
        <v>6</v>
      </c>
      <c r="E30" s="215" t="s">
        <v>81</v>
      </c>
      <c r="F30" s="215" t="s">
        <v>45</v>
      </c>
      <c r="G30" s="149">
        <v>93701</v>
      </c>
      <c r="H30" s="149" t="s">
        <v>315</v>
      </c>
      <c r="I30" s="149" t="s">
        <v>176</v>
      </c>
      <c r="J30" s="149" t="s">
        <v>108</v>
      </c>
      <c r="K30" s="60">
        <v>0</v>
      </c>
      <c r="L30" s="55">
        <v>41640</v>
      </c>
      <c r="M30" s="149">
        <v>1</v>
      </c>
      <c r="N30" s="55">
        <v>45291</v>
      </c>
      <c r="O30" s="149">
        <v>0</v>
      </c>
      <c r="P30" s="34" t="s">
        <v>304</v>
      </c>
      <c r="Q30" s="137" t="s">
        <v>103</v>
      </c>
    </row>
    <row r="31" spans="1:17" s="53" customFormat="1" ht="78.75" x14ac:dyDescent="0.25">
      <c r="A31" s="216"/>
      <c r="B31" s="215"/>
      <c r="C31" s="215"/>
      <c r="D31" s="215"/>
      <c r="E31" s="215"/>
      <c r="F31" s="215"/>
      <c r="G31" s="149">
        <v>94800</v>
      </c>
      <c r="H31" s="149" t="s">
        <v>177</v>
      </c>
      <c r="I31" s="149" t="s">
        <v>178</v>
      </c>
      <c r="J31" s="149" t="s">
        <v>102</v>
      </c>
      <c r="K31" s="60">
        <v>0</v>
      </c>
      <c r="L31" s="55">
        <v>41640</v>
      </c>
      <c r="M31" s="149">
        <v>0</v>
      </c>
      <c r="N31" s="55">
        <v>45291</v>
      </c>
      <c r="O31" s="149">
        <v>0</v>
      </c>
      <c r="P31" s="34" t="s">
        <v>179</v>
      </c>
      <c r="Q31" s="137" t="s">
        <v>103</v>
      </c>
    </row>
    <row r="32" spans="1:17" s="53" customFormat="1" ht="78.75" x14ac:dyDescent="0.25">
      <c r="A32" s="216"/>
      <c r="B32" s="215" t="s">
        <v>53</v>
      </c>
      <c r="C32" s="215" t="s">
        <v>16</v>
      </c>
      <c r="D32" s="215">
        <v>6</v>
      </c>
      <c r="E32" s="215" t="s">
        <v>81</v>
      </c>
      <c r="F32" s="215" t="s">
        <v>45</v>
      </c>
      <c r="G32" s="149">
        <v>93701</v>
      </c>
      <c r="H32" s="149" t="s">
        <v>315</v>
      </c>
      <c r="I32" s="149" t="s">
        <v>176</v>
      </c>
      <c r="J32" s="149" t="s">
        <v>108</v>
      </c>
      <c r="K32" s="60">
        <v>0</v>
      </c>
      <c r="L32" s="55">
        <v>41640</v>
      </c>
      <c r="M32" s="149">
        <v>16</v>
      </c>
      <c r="N32" s="55">
        <v>45291</v>
      </c>
      <c r="O32" s="149">
        <v>4</v>
      </c>
      <c r="P32" s="34" t="s">
        <v>316</v>
      </c>
      <c r="Q32" s="137" t="s">
        <v>103</v>
      </c>
    </row>
    <row r="33" spans="1:17" s="53" customFormat="1" ht="78.75" x14ac:dyDescent="0.25">
      <c r="A33" s="216"/>
      <c r="B33" s="215"/>
      <c r="C33" s="215"/>
      <c r="D33" s="215"/>
      <c r="E33" s="215"/>
      <c r="F33" s="215"/>
      <c r="G33" s="149">
        <v>94800</v>
      </c>
      <c r="H33" s="149" t="s">
        <v>177</v>
      </c>
      <c r="I33" s="149" t="s">
        <v>178</v>
      </c>
      <c r="J33" s="149" t="s">
        <v>102</v>
      </c>
      <c r="K33" s="60">
        <v>0</v>
      </c>
      <c r="L33" s="55">
        <v>41640</v>
      </c>
      <c r="M33" s="149">
        <v>0</v>
      </c>
      <c r="N33" s="55">
        <v>45291</v>
      </c>
      <c r="O33" s="149">
        <v>0</v>
      </c>
      <c r="P33" s="34" t="s">
        <v>299</v>
      </c>
      <c r="Q33" s="137" t="s">
        <v>103</v>
      </c>
    </row>
    <row r="34" spans="1:17" s="53" customFormat="1" ht="78.75" x14ac:dyDescent="0.25">
      <c r="A34" s="216"/>
      <c r="B34" s="215" t="s">
        <v>54</v>
      </c>
      <c r="C34" s="215" t="s">
        <v>16</v>
      </c>
      <c r="D34" s="215">
        <v>6</v>
      </c>
      <c r="E34" s="215" t="s">
        <v>81</v>
      </c>
      <c r="F34" s="215" t="s">
        <v>45</v>
      </c>
      <c r="G34" s="149">
        <v>93701</v>
      </c>
      <c r="H34" s="149" t="s">
        <v>315</v>
      </c>
      <c r="I34" s="149" t="s">
        <v>176</v>
      </c>
      <c r="J34" s="149" t="s">
        <v>108</v>
      </c>
      <c r="K34" s="60">
        <v>0</v>
      </c>
      <c r="L34" s="55">
        <v>41640</v>
      </c>
      <c r="M34" s="149">
        <v>4</v>
      </c>
      <c r="N34" s="55">
        <v>45291</v>
      </c>
      <c r="O34" s="149">
        <v>2</v>
      </c>
      <c r="P34" s="34" t="s">
        <v>300</v>
      </c>
      <c r="Q34" s="137" t="s">
        <v>103</v>
      </c>
    </row>
    <row r="35" spans="1:17" s="53" customFormat="1" ht="78.75" x14ac:dyDescent="0.25">
      <c r="A35" s="216"/>
      <c r="B35" s="215"/>
      <c r="C35" s="215"/>
      <c r="D35" s="215"/>
      <c r="E35" s="215"/>
      <c r="F35" s="215"/>
      <c r="G35" s="149">
        <v>94800</v>
      </c>
      <c r="H35" s="149" t="s">
        <v>177</v>
      </c>
      <c r="I35" s="149" t="s">
        <v>178</v>
      </c>
      <c r="J35" s="149" t="s">
        <v>102</v>
      </c>
      <c r="K35" s="60">
        <v>0</v>
      </c>
      <c r="L35" s="55">
        <v>41640</v>
      </c>
      <c r="M35" s="149">
        <v>1</v>
      </c>
      <c r="N35" s="55">
        <v>45291</v>
      </c>
      <c r="O35" s="149">
        <v>0</v>
      </c>
      <c r="P35" s="34" t="s">
        <v>301</v>
      </c>
      <c r="Q35" s="137" t="s">
        <v>103</v>
      </c>
    </row>
    <row r="36" spans="1:17" s="53" customFormat="1" ht="78.75" x14ac:dyDescent="0.25">
      <c r="A36" s="216"/>
      <c r="B36" s="215" t="s">
        <v>55</v>
      </c>
      <c r="C36" s="215" t="s">
        <v>16</v>
      </c>
      <c r="D36" s="215">
        <v>6</v>
      </c>
      <c r="E36" s="215" t="s">
        <v>81</v>
      </c>
      <c r="F36" s="215" t="s">
        <v>45</v>
      </c>
      <c r="G36" s="149">
        <v>93701</v>
      </c>
      <c r="H36" s="149" t="s">
        <v>315</v>
      </c>
      <c r="I36" s="149" t="s">
        <v>176</v>
      </c>
      <c r="J36" s="149" t="s">
        <v>108</v>
      </c>
      <c r="K36" s="60">
        <v>0</v>
      </c>
      <c r="L36" s="55">
        <v>41640</v>
      </c>
      <c r="M36" s="149">
        <v>0</v>
      </c>
      <c r="N36" s="55">
        <v>45291</v>
      </c>
      <c r="O36" s="149">
        <v>0</v>
      </c>
      <c r="P36" s="34" t="s">
        <v>306</v>
      </c>
      <c r="Q36" s="137" t="s">
        <v>103</v>
      </c>
    </row>
    <row r="37" spans="1:17" s="53" customFormat="1" ht="72.75" customHeight="1" x14ac:dyDescent="0.25">
      <c r="A37" s="216"/>
      <c r="B37" s="215"/>
      <c r="C37" s="215"/>
      <c r="D37" s="215"/>
      <c r="E37" s="215"/>
      <c r="F37" s="215"/>
      <c r="G37" s="149">
        <v>94302</v>
      </c>
      <c r="H37" s="149" t="s">
        <v>180</v>
      </c>
      <c r="I37" s="149" t="s">
        <v>123</v>
      </c>
      <c r="J37" s="149" t="s">
        <v>102</v>
      </c>
      <c r="K37" s="60">
        <v>0</v>
      </c>
      <c r="L37" s="55">
        <v>41640</v>
      </c>
      <c r="M37" s="149">
        <v>0</v>
      </c>
      <c r="N37" s="55">
        <v>45291</v>
      </c>
      <c r="O37" s="149">
        <v>0</v>
      </c>
      <c r="P37" s="34" t="s">
        <v>305</v>
      </c>
      <c r="Q37" s="137" t="s">
        <v>103</v>
      </c>
    </row>
    <row r="38" spans="1:17" s="53" customFormat="1" ht="66" customHeight="1" x14ac:dyDescent="0.25">
      <c r="A38" s="216"/>
      <c r="B38" s="215" t="s">
        <v>56</v>
      </c>
      <c r="C38" s="215" t="s">
        <v>16</v>
      </c>
      <c r="D38" s="215">
        <v>6</v>
      </c>
      <c r="E38" s="215" t="s">
        <v>81</v>
      </c>
      <c r="F38" s="215" t="s">
        <v>45</v>
      </c>
      <c r="G38" s="149">
        <v>93701</v>
      </c>
      <c r="H38" s="149" t="s">
        <v>315</v>
      </c>
      <c r="I38" s="149" t="s">
        <v>176</v>
      </c>
      <c r="J38" s="149" t="s">
        <v>108</v>
      </c>
      <c r="K38" s="60">
        <v>0</v>
      </c>
      <c r="L38" s="55">
        <v>41640</v>
      </c>
      <c r="M38" s="149">
        <v>0</v>
      </c>
      <c r="N38" s="55">
        <v>45291</v>
      </c>
      <c r="O38" s="149">
        <v>0</v>
      </c>
      <c r="P38" s="34" t="s">
        <v>307</v>
      </c>
      <c r="Q38" s="137" t="s">
        <v>103</v>
      </c>
    </row>
    <row r="39" spans="1:17" s="53" customFormat="1" ht="78.75" x14ac:dyDescent="0.25">
      <c r="A39" s="216"/>
      <c r="B39" s="215"/>
      <c r="C39" s="215"/>
      <c r="D39" s="215"/>
      <c r="E39" s="215"/>
      <c r="F39" s="215"/>
      <c r="G39" s="149">
        <v>94800</v>
      </c>
      <c r="H39" s="149" t="s">
        <v>177</v>
      </c>
      <c r="I39" s="149" t="s">
        <v>178</v>
      </c>
      <c r="J39" s="149" t="s">
        <v>102</v>
      </c>
      <c r="K39" s="60">
        <v>0</v>
      </c>
      <c r="L39" s="55">
        <v>41640</v>
      </c>
      <c r="M39" s="149">
        <v>0</v>
      </c>
      <c r="N39" s="55">
        <v>45291</v>
      </c>
      <c r="O39" s="149">
        <v>0</v>
      </c>
      <c r="P39" s="34" t="s">
        <v>301</v>
      </c>
      <c r="Q39" s="137" t="s">
        <v>103</v>
      </c>
    </row>
    <row r="40" spans="1:17" s="53" customFormat="1" ht="279.75" customHeight="1" x14ac:dyDescent="0.25">
      <c r="A40" s="216"/>
      <c r="B40" s="218" t="s">
        <v>57</v>
      </c>
      <c r="C40" s="218" t="s">
        <v>4</v>
      </c>
      <c r="D40" s="218">
        <v>4</v>
      </c>
      <c r="E40" s="218" t="s">
        <v>60</v>
      </c>
      <c r="F40" s="218" t="s">
        <v>61</v>
      </c>
      <c r="G40" s="143" t="s">
        <v>181</v>
      </c>
      <c r="H40" s="143" t="s">
        <v>182</v>
      </c>
      <c r="I40" s="143" t="s">
        <v>154</v>
      </c>
      <c r="J40" s="143" t="s">
        <v>102</v>
      </c>
      <c r="K40" s="144">
        <v>28.5</v>
      </c>
      <c r="L40" s="145">
        <v>41274</v>
      </c>
      <c r="M40" s="146">
        <v>0</v>
      </c>
      <c r="N40" s="145">
        <v>45291</v>
      </c>
      <c r="O40" s="146" t="s">
        <v>103</v>
      </c>
      <c r="P40" s="142" t="s">
        <v>331</v>
      </c>
      <c r="Q40" s="137" t="s">
        <v>357</v>
      </c>
    </row>
    <row r="41" spans="1:17" s="53" customFormat="1" ht="269.25" customHeight="1" x14ac:dyDescent="0.25">
      <c r="A41" s="216"/>
      <c r="B41" s="219"/>
      <c r="C41" s="219"/>
      <c r="D41" s="219"/>
      <c r="E41" s="219"/>
      <c r="F41" s="219"/>
      <c r="G41" s="143" t="s">
        <v>183</v>
      </c>
      <c r="H41" s="143" t="s">
        <v>184</v>
      </c>
      <c r="I41" s="143" t="s">
        <v>176</v>
      </c>
      <c r="J41" s="143" t="s">
        <v>108</v>
      </c>
      <c r="K41" s="144" t="s">
        <v>109</v>
      </c>
      <c r="L41" s="145">
        <v>41640</v>
      </c>
      <c r="M41" s="146">
        <v>0</v>
      </c>
      <c r="N41" s="145">
        <v>45291</v>
      </c>
      <c r="O41" s="146">
        <v>0</v>
      </c>
      <c r="P41" s="142" t="s">
        <v>332</v>
      </c>
      <c r="Q41" s="137" t="s">
        <v>358</v>
      </c>
    </row>
    <row r="42" spans="1:17" s="53" customFormat="1" ht="256.5" customHeight="1" x14ac:dyDescent="0.25">
      <c r="A42" s="216"/>
      <c r="B42" s="219"/>
      <c r="C42" s="219"/>
      <c r="D42" s="219"/>
      <c r="E42" s="219"/>
      <c r="F42" s="219"/>
      <c r="G42" s="143" t="s">
        <v>185</v>
      </c>
      <c r="H42" s="143" t="s">
        <v>186</v>
      </c>
      <c r="I42" s="143" t="s">
        <v>176</v>
      </c>
      <c r="J42" s="143" t="s">
        <v>108</v>
      </c>
      <c r="K42" s="144" t="s">
        <v>109</v>
      </c>
      <c r="L42" s="145">
        <v>41640</v>
      </c>
      <c r="M42" s="146">
        <v>0</v>
      </c>
      <c r="N42" s="145">
        <v>45291</v>
      </c>
      <c r="O42" s="146" t="s">
        <v>103</v>
      </c>
      <c r="P42" s="142" t="s">
        <v>333</v>
      </c>
      <c r="Q42" s="137" t="s">
        <v>359</v>
      </c>
    </row>
    <row r="43" spans="1:17" s="53" customFormat="1" ht="280.5" customHeight="1" x14ac:dyDescent="0.25">
      <c r="A43" s="216"/>
      <c r="B43" s="219"/>
      <c r="C43" s="219"/>
      <c r="D43" s="219"/>
      <c r="E43" s="219"/>
      <c r="F43" s="219"/>
      <c r="G43" s="143" t="s">
        <v>187</v>
      </c>
      <c r="H43" s="143" t="s">
        <v>188</v>
      </c>
      <c r="I43" s="143" t="s">
        <v>178</v>
      </c>
      <c r="J43" s="143" t="s">
        <v>108</v>
      </c>
      <c r="K43" s="144" t="s">
        <v>109</v>
      </c>
      <c r="L43" s="145">
        <v>41640</v>
      </c>
      <c r="M43" s="146">
        <v>0</v>
      </c>
      <c r="N43" s="145">
        <v>45291</v>
      </c>
      <c r="O43" s="146" t="s">
        <v>103</v>
      </c>
      <c r="P43" s="142" t="s">
        <v>334</v>
      </c>
      <c r="Q43" s="137" t="s">
        <v>360</v>
      </c>
    </row>
    <row r="44" spans="1:17" s="53" customFormat="1" ht="278.25" customHeight="1" x14ac:dyDescent="0.25">
      <c r="A44" s="216"/>
      <c r="B44" s="219"/>
      <c r="C44" s="219"/>
      <c r="D44" s="219"/>
      <c r="E44" s="219"/>
      <c r="F44" s="219"/>
      <c r="G44" s="143" t="s">
        <v>189</v>
      </c>
      <c r="H44" s="143" t="s">
        <v>190</v>
      </c>
      <c r="I44" s="143" t="s">
        <v>191</v>
      </c>
      <c r="J44" s="143" t="s">
        <v>108</v>
      </c>
      <c r="K44" s="144" t="s">
        <v>109</v>
      </c>
      <c r="L44" s="145">
        <v>41640</v>
      </c>
      <c r="M44" s="146">
        <v>0</v>
      </c>
      <c r="N44" s="145">
        <v>45291</v>
      </c>
      <c r="O44" s="146" t="s">
        <v>103</v>
      </c>
      <c r="P44" s="142" t="s">
        <v>335</v>
      </c>
      <c r="Q44" s="137" t="s">
        <v>361</v>
      </c>
    </row>
    <row r="45" spans="1:17" s="53" customFormat="1" ht="281.25" customHeight="1" x14ac:dyDescent="0.25">
      <c r="A45" s="216"/>
      <c r="B45" s="219"/>
      <c r="C45" s="219"/>
      <c r="D45" s="219"/>
      <c r="E45" s="219"/>
      <c r="F45" s="219"/>
      <c r="G45" s="143" t="s">
        <v>192</v>
      </c>
      <c r="H45" s="143" t="s">
        <v>193</v>
      </c>
      <c r="I45" s="143" t="s">
        <v>194</v>
      </c>
      <c r="J45" s="143" t="s">
        <v>108</v>
      </c>
      <c r="K45" s="144" t="s">
        <v>109</v>
      </c>
      <c r="L45" s="145">
        <v>41640</v>
      </c>
      <c r="M45" s="146">
        <v>0</v>
      </c>
      <c r="N45" s="145">
        <v>45291</v>
      </c>
      <c r="O45" s="146" t="s">
        <v>103</v>
      </c>
      <c r="P45" s="142" t="s">
        <v>336</v>
      </c>
      <c r="Q45" s="137" t="s">
        <v>362</v>
      </c>
    </row>
    <row r="46" spans="1:17" s="53" customFormat="1" ht="291.75" customHeight="1" x14ac:dyDescent="0.25">
      <c r="A46" s="216"/>
      <c r="B46" s="219"/>
      <c r="C46" s="219"/>
      <c r="D46" s="219"/>
      <c r="E46" s="219"/>
      <c r="F46" s="219"/>
      <c r="G46" s="143" t="s">
        <v>195</v>
      </c>
      <c r="H46" s="143" t="s">
        <v>196</v>
      </c>
      <c r="I46" s="143" t="s">
        <v>178</v>
      </c>
      <c r="J46" s="143" t="s">
        <v>108</v>
      </c>
      <c r="K46" s="144" t="s">
        <v>109</v>
      </c>
      <c r="L46" s="145">
        <v>41640</v>
      </c>
      <c r="M46" s="146">
        <v>0</v>
      </c>
      <c r="N46" s="145">
        <v>45291</v>
      </c>
      <c r="O46" s="146" t="s">
        <v>103</v>
      </c>
      <c r="P46" s="142" t="s">
        <v>337</v>
      </c>
      <c r="Q46" s="137" t="s">
        <v>363</v>
      </c>
    </row>
    <row r="47" spans="1:17" s="53" customFormat="1" ht="409.5" customHeight="1" x14ac:dyDescent="0.25">
      <c r="A47" s="216"/>
      <c r="B47" s="215" t="s">
        <v>35</v>
      </c>
      <c r="C47" s="215" t="s">
        <v>6</v>
      </c>
      <c r="D47" s="215">
        <v>2</v>
      </c>
      <c r="E47" s="215">
        <v>3</v>
      </c>
      <c r="F47" s="215" t="s">
        <v>10</v>
      </c>
      <c r="G47" s="34" t="s">
        <v>134</v>
      </c>
      <c r="H47" s="34" t="s">
        <v>135</v>
      </c>
      <c r="I47" s="34" t="s">
        <v>144</v>
      </c>
      <c r="J47" s="34" t="s">
        <v>108</v>
      </c>
      <c r="K47" s="58" t="s">
        <v>109</v>
      </c>
      <c r="L47" s="57">
        <v>41640</v>
      </c>
      <c r="M47" s="34">
        <v>27</v>
      </c>
      <c r="N47" s="57">
        <v>45291</v>
      </c>
      <c r="O47" s="34" t="s">
        <v>103</v>
      </c>
      <c r="P47" s="34" t="s">
        <v>197</v>
      </c>
      <c r="Q47" s="137" t="s">
        <v>103</v>
      </c>
    </row>
    <row r="48" spans="1:17" s="53" customFormat="1" ht="94.5" customHeight="1" x14ac:dyDescent="0.25">
      <c r="A48" s="216"/>
      <c r="B48" s="215"/>
      <c r="C48" s="215"/>
      <c r="D48" s="215"/>
      <c r="E48" s="215"/>
      <c r="F48" s="215"/>
      <c r="G48" s="34">
        <v>51105</v>
      </c>
      <c r="H48" s="34" t="s">
        <v>198</v>
      </c>
      <c r="I48" s="34" t="s">
        <v>176</v>
      </c>
      <c r="J48" s="34" t="s">
        <v>108</v>
      </c>
      <c r="K48" s="58" t="s">
        <v>109</v>
      </c>
      <c r="L48" s="57">
        <v>41640</v>
      </c>
      <c r="M48" s="34">
        <v>2</v>
      </c>
      <c r="N48" s="57">
        <v>45291</v>
      </c>
      <c r="O48" s="34" t="s">
        <v>103</v>
      </c>
      <c r="P48" s="34" t="s">
        <v>199</v>
      </c>
      <c r="Q48" s="137" t="s">
        <v>103</v>
      </c>
    </row>
    <row r="49" spans="1:17" s="53" customFormat="1" ht="56.25" x14ac:dyDescent="0.25">
      <c r="A49" s="216"/>
      <c r="B49" s="215"/>
      <c r="C49" s="215"/>
      <c r="D49" s="215"/>
      <c r="E49" s="215"/>
      <c r="F49" s="215"/>
      <c r="G49" s="34" t="s">
        <v>200</v>
      </c>
      <c r="H49" s="34" t="s">
        <v>201</v>
      </c>
      <c r="I49" s="34" t="s">
        <v>144</v>
      </c>
      <c r="J49" s="34" t="s">
        <v>102</v>
      </c>
      <c r="K49" s="58" t="s">
        <v>202</v>
      </c>
      <c r="L49" s="34">
        <v>2013</v>
      </c>
      <c r="M49" s="34">
        <v>7</v>
      </c>
      <c r="N49" s="57">
        <v>45291</v>
      </c>
      <c r="O49" s="34" t="s">
        <v>103</v>
      </c>
      <c r="P49" s="34" t="s">
        <v>203</v>
      </c>
      <c r="Q49" s="137" t="s">
        <v>103</v>
      </c>
    </row>
    <row r="50" spans="1:17" s="53" customFormat="1" ht="123.75" x14ac:dyDescent="0.25">
      <c r="A50" s="216"/>
      <c r="B50" s="215"/>
      <c r="C50" s="215"/>
      <c r="D50" s="215"/>
      <c r="E50" s="215"/>
      <c r="F50" s="215"/>
      <c r="G50" s="34" t="s">
        <v>204</v>
      </c>
      <c r="H50" s="34" t="s">
        <v>205</v>
      </c>
      <c r="I50" s="34" t="s">
        <v>144</v>
      </c>
      <c r="J50" s="34" t="s">
        <v>102</v>
      </c>
      <c r="K50" s="58" t="s">
        <v>202</v>
      </c>
      <c r="L50" s="34">
        <v>2013</v>
      </c>
      <c r="M50" s="34">
        <v>20</v>
      </c>
      <c r="N50" s="57">
        <v>45291</v>
      </c>
      <c r="O50" s="34" t="s">
        <v>103</v>
      </c>
      <c r="P50" s="34" t="s">
        <v>206</v>
      </c>
      <c r="Q50" s="137" t="s">
        <v>103</v>
      </c>
    </row>
    <row r="51" spans="1:17" s="53" customFormat="1" ht="175.5" customHeight="1" x14ac:dyDescent="0.25">
      <c r="A51" s="216"/>
      <c r="B51" s="215"/>
      <c r="C51" s="215"/>
      <c r="D51" s="215"/>
      <c r="E51" s="215"/>
      <c r="F51" s="215"/>
      <c r="G51" s="34" t="s">
        <v>207</v>
      </c>
      <c r="H51" s="34" t="s">
        <v>208</v>
      </c>
      <c r="I51" s="34" t="s">
        <v>144</v>
      </c>
      <c r="J51" s="34" t="s">
        <v>102</v>
      </c>
      <c r="K51" s="58" t="s">
        <v>202</v>
      </c>
      <c r="L51" s="34">
        <v>2013</v>
      </c>
      <c r="M51" s="34">
        <v>2</v>
      </c>
      <c r="N51" s="57">
        <v>45291</v>
      </c>
      <c r="O51" s="34" t="s">
        <v>103</v>
      </c>
      <c r="P51" s="34" t="s">
        <v>209</v>
      </c>
      <c r="Q51" s="137" t="s">
        <v>103</v>
      </c>
    </row>
    <row r="52" spans="1:17" s="53" customFormat="1" ht="150" customHeight="1" x14ac:dyDescent="0.25">
      <c r="A52" s="216"/>
      <c r="B52" s="215"/>
      <c r="C52" s="215"/>
      <c r="D52" s="215"/>
      <c r="E52" s="215"/>
      <c r="F52" s="215"/>
      <c r="G52" s="34" t="s">
        <v>210</v>
      </c>
      <c r="H52" s="34" t="s">
        <v>211</v>
      </c>
      <c r="I52" s="34" t="s">
        <v>144</v>
      </c>
      <c r="J52" s="34" t="s">
        <v>102</v>
      </c>
      <c r="K52" s="58" t="s">
        <v>202</v>
      </c>
      <c r="L52" s="34">
        <v>2013</v>
      </c>
      <c r="M52" s="34">
        <v>8</v>
      </c>
      <c r="N52" s="57">
        <v>45291</v>
      </c>
      <c r="O52" s="34" t="s">
        <v>103</v>
      </c>
      <c r="P52" s="34" t="s">
        <v>212</v>
      </c>
      <c r="Q52" s="137" t="s">
        <v>103</v>
      </c>
    </row>
    <row r="53" spans="1:17" s="53" customFormat="1" ht="150" customHeight="1" x14ac:dyDescent="0.25">
      <c r="A53" s="216"/>
      <c r="B53" s="215"/>
      <c r="C53" s="215"/>
      <c r="D53" s="215"/>
      <c r="E53" s="215"/>
      <c r="F53" s="215"/>
      <c r="G53" s="34" t="s">
        <v>213</v>
      </c>
      <c r="H53" s="34" t="s">
        <v>214</v>
      </c>
      <c r="I53" s="34" t="s">
        <v>144</v>
      </c>
      <c r="J53" s="34" t="s">
        <v>102</v>
      </c>
      <c r="K53" s="58" t="s">
        <v>202</v>
      </c>
      <c r="L53" s="34">
        <v>2013</v>
      </c>
      <c r="M53" s="34">
        <v>2</v>
      </c>
      <c r="N53" s="57">
        <v>45291</v>
      </c>
      <c r="O53" s="34" t="s">
        <v>103</v>
      </c>
      <c r="P53" s="34" t="s">
        <v>215</v>
      </c>
      <c r="Q53" s="137" t="s">
        <v>103</v>
      </c>
    </row>
    <row r="54" spans="1:17" s="53" customFormat="1" ht="147" customHeight="1" x14ac:dyDescent="0.25">
      <c r="A54" s="216"/>
      <c r="B54" s="215"/>
      <c r="C54" s="215"/>
      <c r="D54" s="215"/>
      <c r="E54" s="215"/>
      <c r="F54" s="215"/>
      <c r="G54" s="34" t="s">
        <v>216</v>
      </c>
      <c r="H54" s="34" t="s">
        <v>217</v>
      </c>
      <c r="I54" s="34" t="s">
        <v>144</v>
      </c>
      <c r="J54" s="34" t="s">
        <v>102</v>
      </c>
      <c r="K54" s="58" t="s">
        <v>202</v>
      </c>
      <c r="L54" s="34">
        <v>2013</v>
      </c>
      <c r="M54" s="34">
        <v>5</v>
      </c>
      <c r="N54" s="57">
        <v>45291</v>
      </c>
      <c r="O54" s="34" t="s">
        <v>103</v>
      </c>
      <c r="P54" s="34" t="s">
        <v>218</v>
      </c>
      <c r="Q54" s="137" t="s">
        <v>103</v>
      </c>
    </row>
    <row r="55" spans="1:17" s="53" customFormat="1" ht="128.25" customHeight="1" x14ac:dyDescent="0.25">
      <c r="A55" s="216"/>
      <c r="B55" s="215"/>
      <c r="C55" s="215"/>
      <c r="D55" s="215"/>
      <c r="E55" s="215"/>
      <c r="F55" s="215"/>
      <c r="G55" s="34" t="s">
        <v>219</v>
      </c>
      <c r="H55" s="34" t="s">
        <v>220</v>
      </c>
      <c r="I55" s="34" t="s">
        <v>144</v>
      </c>
      <c r="J55" s="34" t="s">
        <v>221</v>
      </c>
      <c r="K55" s="58">
        <v>0</v>
      </c>
      <c r="L55" s="57">
        <v>41640</v>
      </c>
      <c r="M55" s="34">
        <v>4</v>
      </c>
      <c r="N55" s="57">
        <v>45291</v>
      </c>
      <c r="O55" s="34" t="s">
        <v>103</v>
      </c>
      <c r="P55" s="34" t="s">
        <v>222</v>
      </c>
      <c r="Q55" s="137" t="s">
        <v>103</v>
      </c>
    </row>
    <row r="56" spans="1:17" s="53" customFormat="1" ht="154.5" customHeight="1" x14ac:dyDescent="0.25">
      <c r="A56" s="216"/>
      <c r="B56" s="215" t="s">
        <v>36</v>
      </c>
      <c r="C56" s="215" t="s">
        <v>6</v>
      </c>
      <c r="D56" s="215">
        <v>2</v>
      </c>
      <c r="E56" s="215">
        <v>3</v>
      </c>
      <c r="F56" s="215" t="s">
        <v>10</v>
      </c>
      <c r="G56" s="34" t="s">
        <v>134</v>
      </c>
      <c r="H56" s="34" t="s">
        <v>135</v>
      </c>
      <c r="I56" s="34" t="s">
        <v>144</v>
      </c>
      <c r="J56" s="34" t="s">
        <v>128</v>
      </c>
      <c r="K56" s="58">
        <v>0</v>
      </c>
      <c r="L56" s="57">
        <v>41640</v>
      </c>
      <c r="M56" s="34">
        <v>6</v>
      </c>
      <c r="N56" s="57">
        <v>45291</v>
      </c>
      <c r="O56" s="34" t="s">
        <v>103</v>
      </c>
      <c r="P56" s="34" t="s">
        <v>223</v>
      </c>
      <c r="Q56" s="137" t="s">
        <v>103</v>
      </c>
    </row>
    <row r="57" spans="1:17" s="53" customFormat="1" ht="101.25" customHeight="1" x14ac:dyDescent="0.25">
      <c r="A57" s="216"/>
      <c r="B57" s="215"/>
      <c r="C57" s="215"/>
      <c r="D57" s="215"/>
      <c r="E57" s="215"/>
      <c r="F57" s="215"/>
      <c r="G57" s="34" t="s">
        <v>224</v>
      </c>
      <c r="H57" s="34" t="s">
        <v>225</v>
      </c>
      <c r="I57" s="34" t="s">
        <v>226</v>
      </c>
      <c r="J57" s="34" t="s">
        <v>128</v>
      </c>
      <c r="K57" s="58">
        <v>0</v>
      </c>
      <c r="L57" s="57">
        <v>41640</v>
      </c>
      <c r="M57" s="34">
        <v>1</v>
      </c>
      <c r="N57" s="57">
        <v>45291</v>
      </c>
      <c r="O57" s="34" t="s">
        <v>103</v>
      </c>
      <c r="P57" s="34" t="s">
        <v>227</v>
      </c>
      <c r="Q57" s="137" t="s">
        <v>103</v>
      </c>
    </row>
    <row r="58" spans="1:17" s="53" customFormat="1" ht="105.75" customHeight="1" x14ac:dyDescent="0.25">
      <c r="A58" s="216"/>
      <c r="B58" s="215"/>
      <c r="C58" s="215"/>
      <c r="D58" s="215"/>
      <c r="E58" s="215"/>
      <c r="F58" s="215"/>
      <c r="G58" s="111" t="s">
        <v>228</v>
      </c>
      <c r="H58" s="111" t="s">
        <v>229</v>
      </c>
      <c r="I58" s="111" t="s">
        <v>226</v>
      </c>
      <c r="J58" s="111" t="s">
        <v>128</v>
      </c>
      <c r="K58" s="112">
        <v>0</v>
      </c>
      <c r="L58" s="57">
        <v>41640</v>
      </c>
      <c r="M58" s="34">
        <v>1</v>
      </c>
      <c r="N58" s="57">
        <v>45291</v>
      </c>
      <c r="O58" s="34" t="s">
        <v>103</v>
      </c>
      <c r="P58" s="34" t="s">
        <v>230</v>
      </c>
      <c r="Q58" s="137" t="s">
        <v>103</v>
      </c>
    </row>
    <row r="59" spans="1:17" s="53" customFormat="1" ht="96" customHeight="1" x14ac:dyDescent="0.25">
      <c r="A59" s="216"/>
      <c r="B59" s="215"/>
      <c r="C59" s="215"/>
      <c r="D59" s="215"/>
      <c r="E59" s="215"/>
      <c r="F59" s="215"/>
      <c r="G59" s="149">
        <v>50105</v>
      </c>
      <c r="H59" s="149" t="s">
        <v>198</v>
      </c>
      <c r="I59" s="149" t="s">
        <v>191</v>
      </c>
      <c r="J59" s="149" t="s">
        <v>128</v>
      </c>
      <c r="K59" s="60">
        <v>0</v>
      </c>
      <c r="L59" s="55">
        <v>41640</v>
      </c>
      <c r="M59" s="149">
        <v>2</v>
      </c>
      <c r="N59" s="55">
        <v>45291</v>
      </c>
      <c r="O59" s="149" t="s">
        <v>103</v>
      </c>
      <c r="P59" s="34" t="s">
        <v>231</v>
      </c>
      <c r="Q59" s="137" t="s">
        <v>103</v>
      </c>
    </row>
    <row r="60" spans="1:17" s="53" customFormat="1" ht="87.75" customHeight="1" x14ac:dyDescent="0.25">
      <c r="A60" s="216"/>
      <c r="B60" s="215"/>
      <c r="C60" s="215"/>
      <c r="D60" s="215"/>
      <c r="E60" s="215"/>
      <c r="F60" s="215"/>
      <c r="G60" s="64" t="s">
        <v>232</v>
      </c>
      <c r="H60" s="64" t="s">
        <v>321</v>
      </c>
      <c r="I60" s="64" t="s">
        <v>233</v>
      </c>
      <c r="J60" s="64" t="s">
        <v>102</v>
      </c>
      <c r="K60" s="113">
        <v>0</v>
      </c>
      <c r="L60" s="34">
        <v>2013</v>
      </c>
      <c r="M60" s="34">
        <v>2</v>
      </c>
      <c r="N60" s="57">
        <v>45291</v>
      </c>
      <c r="O60" s="34" t="s">
        <v>103</v>
      </c>
      <c r="P60" s="34" t="s">
        <v>234</v>
      </c>
      <c r="Q60" s="137" t="s">
        <v>103</v>
      </c>
    </row>
    <row r="61" spans="1:17" s="53" customFormat="1" ht="90.75" customHeight="1" x14ac:dyDescent="0.25">
      <c r="A61" s="216"/>
      <c r="B61" s="215"/>
      <c r="C61" s="215"/>
      <c r="D61" s="215"/>
      <c r="E61" s="215"/>
      <c r="F61" s="215"/>
      <c r="G61" s="149">
        <v>50130</v>
      </c>
      <c r="H61" s="61" t="s">
        <v>201</v>
      </c>
      <c r="I61" s="149" t="s">
        <v>235</v>
      </c>
      <c r="J61" s="62" t="s">
        <v>102</v>
      </c>
      <c r="K61" s="60">
        <v>0</v>
      </c>
      <c r="L61" s="55">
        <v>41640</v>
      </c>
      <c r="M61" s="149">
        <v>3</v>
      </c>
      <c r="N61" s="63">
        <v>45291</v>
      </c>
      <c r="O61" s="149" t="s">
        <v>103</v>
      </c>
      <c r="P61" s="34" t="s">
        <v>236</v>
      </c>
      <c r="Q61" s="137" t="s">
        <v>103</v>
      </c>
    </row>
    <row r="62" spans="1:17" s="53" customFormat="1" ht="93" customHeight="1" x14ac:dyDescent="0.25">
      <c r="A62" s="216"/>
      <c r="B62" s="215"/>
      <c r="C62" s="215"/>
      <c r="D62" s="215"/>
      <c r="E62" s="215"/>
      <c r="F62" s="215"/>
      <c r="G62" s="149">
        <v>62600</v>
      </c>
      <c r="H62" s="61" t="s">
        <v>237</v>
      </c>
      <c r="I62" s="149" t="s">
        <v>235</v>
      </c>
      <c r="J62" s="62" t="s">
        <v>102</v>
      </c>
      <c r="K62" s="60">
        <v>0</v>
      </c>
      <c r="L62" s="55">
        <v>41640</v>
      </c>
      <c r="M62" s="149">
        <v>2</v>
      </c>
      <c r="N62" s="63">
        <v>45291</v>
      </c>
      <c r="O62" s="149" t="s">
        <v>103</v>
      </c>
      <c r="P62" s="34" t="s">
        <v>238</v>
      </c>
      <c r="Q62" s="137" t="s">
        <v>103</v>
      </c>
    </row>
    <row r="63" spans="1:17" s="53" customFormat="1" ht="125.25" customHeight="1" x14ac:dyDescent="0.25">
      <c r="A63" s="216"/>
      <c r="B63" s="215"/>
      <c r="C63" s="215"/>
      <c r="D63" s="215"/>
      <c r="E63" s="215"/>
      <c r="F63" s="215"/>
      <c r="G63" s="149">
        <v>62800</v>
      </c>
      <c r="H63" s="61" t="s">
        <v>208</v>
      </c>
      <c r="I63" s="149" t="s">
        <v>235</v>
      </c>
      <c r="J63" s="62" t="s">
        <v>102</v>
      </c>
      <c r="K63" s="60">
        <v>0</v>
      </c>
      <c r="L63" s="55">
        <v>41640</v>
      </c>
      <c r="M63" s="149">
        <v>2</v>
      </c>
      <c r="N63" s="63">
        <v>45291</v>
      </c>
      <c r="O63" s="149" t="s">
        <v>103</v>
      </c>
      <c r="P63" s="34" t="s">
        <v>239</v>
      </c>
      <c r="Q63" s="137" t="s">
        <v>103</v>
      </c>
    </row>
    <row r="64" spans="1:17" s="53" customFormat="1" ht="139.5" customHeight="1" x14ac:dyDescent="0.25">
      <c r="A64" s="216"/>
      <c r="B64" s="215"/>
      <c r="C64" s="215"/>
      <c r="D64" s="215"/>
      <c r="E64" s="215"/>
      <c r="F64" s="215"/>
      <c r="G64" s="149">
        <v>62900</v>
      </c>
      <c r="H64" s="61" t="s">
        <v>211</v>
      </c>
      <c r="I64" s="149" t="s">
        <v>235</v>
      </c>
      <c r="J64" s="62" t="s">
        <v>102</v>
      </c>
      <c r="K64" s="60">
        <v>0</v>
      </c>
      <c r="L64" s="55">
        <v>41640</v>
      </c>
      <c r="M64" s="149">
        <v>4</v>
      </c>
      <c r="N64" s="63">
        <v>45291</v>
      </c>
      <c r="O64" s="149" t="s">
        <v>103</v>
      </c>
      <c r="P64" s="34" t="s">
        <v>240</v>
      </c>
      <c r="Q64" s="137" t="s">
        <v>103</v>
      </c>
    </row>
    <row r="65" spans="1:18" s="53" customFormat="1" ht="125.25" customHeight="1" x14ac:dyDescent="0.25">
      <c r="A65" s="216"/>
      <c r="B65" s="215"/>
      <c r="C65" s="215"/>
      <c r="D65" s="215"/>
      <c r="E65" s="215"/>
      <c r="F65" s="215"/>
      <c r="G65" s="149">
        <v>63100</v>
      </c>
      <c r="H65" s="61" t="s">
        <v>214</v>
      </c>
      <c r="I65" s="149" t="s">
        <v>235</v>
      </c>
      <c r="J65" s="62" t="s">
        <v>102</v>
      </c>
      <c r="K65" s="60">
        <v>0</v>
      </c>
      <c r="L65" s="55">
        <v>41640</v>
      </c>
      <c r="M65" s="149">
        <v>1</v>
      </c>
      <c r="N65" s="63">
        <v>45291</v>
      </c>
      <c r="O65" s="149" t="s">
        <v>103</v>
      </c>
      <c r="P65" s="34" t="s">
        <v>241</v>
      </c>
      <c r="Q65" s="137" t="s">
        <v>103</v>
      </c>
    </row>
    <row r="66" spans="1:18" s="53" customFormat="1" ht="155.25" customHeight="1" x14ac:dyDescent="0.25">
      <c r="A66" s="216"/>
      <c r="B66" s="215"/>
      <c r="C66" s="215"/>
      <c r="D66" s="215"/>
      <c r="E66" s="215"/>
      <c r="F66" s="215"/>
      <c r="G66" s="149">
        <v>63200</v>
      </c>
      <c r="H66" s="61" t="s">
        <v>217</v>
      </c>
      <c r="I66" s="149" t="s">
        <v>235</v>
      </c>
      <c r="J66" s="62" t="s">
        <v>102</v>
      </c>
      <c r="K66" s="60">
        <v>0</v>
      </c>
      <c r="L66" s="55">
        <v>41640</v>
      </c>
      <c r="M66" s="149">
        <v>3</v>
      </c>
      <c r="N66" s="63">
        <v>45291</v>
      </c>
      <c r="O66" s="149" t="s">
        <v>103</v>
      </c>
      <c r="P66" s="34" t="s">
        <v>242</v>
      </c>
      <c r="Q66" s="137" t="s">
        <v>103</v>
      </c>
    </row>
    <row r="67" spans="1:18" s="53" customFormat="1" ht="157.5" x14ac:dyDescent="0.25">
      <c r="A67" s="216"/>
      <c r="B67" s="215"/>
      <c r="C67" s="215"/>
      <c r="D67" s="215"/>
      <c r="E67" s="215"/>
      <c r="F67" s="215"/>
      <c r="G67" s="149">
        <v>62700</v>
      </c>
      <c r="H67" s="61" t="s">
        <v>220</v>
      </c>
      <c r="I67" s="149" t="s">
        <v>235</v>
      </c>
      <c r="J67" s="62" t="s">
        <v>102</v>
      </c>
      <c r="K67" s="60">
        <v>0</v>
      </c>
      <c r="L67" s="55">
        <v>41640</v>
      </c>
      <c r="M67" s="149">
        <v>5</v>
      </c>
      <c r="N67" s="63">
        <v>45291</v>
      </c>
      <c r="O67" s="149" t="s">
        <v>103</v>
      </c>
      <c r="P67" s="34" t="s">
        <v>243</v>
      </c>
      <c r="Q67" s="137" t="s">
        <v>103</v>
      </c>
    </row>
    <row r="68" spans="1:18" s="53" customFormat="1" ht="255" customHeight="1" x14ac:dyDescent="0.25">
      <c r="A68" s="216"/>
      <c r="B68" s="215" t="s">
        <v>37</v>
      </c>
      <c r="C68" s="215" t="s">
        <v>4</v>
      </c>
      <c r="D68" s="215">
        <v>4</v>
      </c>
      <c r="E68" s="215" t="s">
        <v>60</v>
      </c>
      <c r="F68" s="215" t="s">
        <v>61</v>
      </c>
      <c r="G68" s="151" t="s">
        <v>244</v>
      </c>
      <c r="H68" s="151" t="s">
        <v>245</v>
      </c>
      <c r="I68" s="151" t="s">
        <v>246</v>
      </c>
      <c r="J68" s="151" t="s">
        <v>102</v>
      </c>
      <c r="K68" s="117">
        <v>18</v>
      </c>
      <c r="L68" s="55">
        <v>41640</v>
      </c>
      <c r="M68" s="136">
        <v>35</v>
      </c>
      <c r="N68" s="55">
        <v>45291</v>
      </c>
      <c r="O68" s="149" t="s">
        <v>103</v>
      </c>
      <c r="P68" s="142" t="s">
        <v>338</v>
      </c>
      <c r="Q68" s="137" t="s">
        <v>354</v>
      </c>
    </row>
    <row r="69" spans="1:18" s="53" customFormat="1" ht="174" customHeight="1" x14ac:dyDescent="0.25">
      <c r="A69" s="216"/>
      <c r="B69" s="215"/>
      <c r="C69" s="215"/>
      <c r="D69" s="215"/>
      <c r="E69" s="215"/>
      <c r="F69" s="215"/>
      <c r="G69" s="151" t="s">
        <v>247</v>
      </c>
      <c r="H69" s="151" t="s">
        <v>248</v>
      </c>
      <c r="I69" s="151" t="s">
        <v>249</v>
      </c>
      <c r="J69" s="151" t="s">
        <v>102</v>
      </c>
      <c r="K69" s="117">
        <v>142</v>
      </c>
      <c r="L69" s="55">
        <v>41640</v>
      </c>
      <c r="M69" s="136">
        <v>142</v>
      </c>
      <c r="N69" s="55">
        <v>45291</v>
      </c>
      <c r="O69" s="149" t="s">
        <v>103</v>
      </c>
      <c r="P69" s="142" t="s">
        <v>339</v>
      </c>
      <c r="Q69" s="137" t="s">
        <v>351</v>
      </c>
    </row>
    <row r="70" spans="1:18" s="53" customFormat="1" ht="177.75" customHeight="1" x14ac:dyDescent="0.25">
      <c r="A70" s="216"/>
      <c r="B70" s="215"/>
      <c r="C70" s="215"/>
      <c r="D70" s="215"/>
      <c r="E70" s="215"/>
      <c r="F70" s="215"/>
      <c r="G70" s="151" t="s">
        <v>250</v>
      </c>
      <c r="H70" s="151" t="s">
        <v>251</v>
      </c>
      <c r="I70" s="151" t="s">
        <v>252</v>
      </c>
      <c r="J70" s="151" t="s">
        <v>102</v>
      </c>
      <c r="K70" s="117">
        <v>178</v>
      </c>
      <c r="L70" s="55">
        <v>41640</v>
      </c>
      <c r="M70" s="136">
        <v>178</v>
      </c>
      <c r="N70" s="55">
        <v>45291</v>
      </c>
      <c r="O70" s="149" t="s">
        <v>103</v>
      </c>
      <c r="P70" s="142" t="s">
        <v>253</v>
      </c>
      <c r="Q70" s="137" t="s">
        <v>352</v>
      </c>
    </row>
    <row r="71" spans="1:18" s="53" customFormat="1" ht="209.25" customHeight="1" x14ac:dyDescent="0.25">
      <c r="A71" s="216"/>
      <c r="B71" s="215"/>
      <c r="C71" s="215"/>
      <c r="D71" s="215"/>
      <c r="E71" s="215"/>
      <c r="F71" s="215"/>
      <c r="G71" s="151" t="s">
        <v>254</v>
      </c>
      <c r="H71" s="151" t="s">
        <v>255</v>
      </c>
      <c r="I71" s="151" t="s">
        <v>256</v>
      </c>
      <c r="J71" s="151" t="s">
        <v>108</v>
      </c>
      <c r="K71" s="117" t="s">
        <v>202</v>
      </c>
      <c r="L71" s="55">
        <v>41640</v>
      </c>
      <c r="M71" s="136">
        <v>0</v>
      </c>
      <c r="N71" s="55">
        <v>45291</v>
      </c>
      <c r="O71" s="136">
        <v>0</v>
      </c>
      <c r="P71" s="142" t="s">
        <v>353</v>
      </c>
      <c r="Q71" s="137" t="s">
        <v>349</v>
      </c>
    </row>
    <row r="72" spans="1:18" s="53" customFormat="1" ht="342.75" customHeight="1" x14ac:dyDescent="0.25">
      <c r="A72" s="216"/>
      <c r="B72" s="215"/>
      <c r="C72" s="215"/>
      <c r="D72" s="215"/>
      <c r="E72" s="215"/>
      <c r="F72" s="215"/>
      <c r="G72" s="151" t="s">
        <v>257</v>
      </c>
      <c r="H72" s="151" t="s">
        <v>258</v>
      </c>
      <c r="I72" s="151" t="s">
        <v>140</v>
      </c>
      <c r="J72" s="151" t="s">
        <v>108</v>
      </c>
      <c r="K72" s="117" t="s">
        <v>109</v>
      </c>
      <c r="L72" s="55">
        <v>41640</v>
      </c>
      <c r="M72" s="136">
        <v>2</v>
      </c>
      <c r="N72" s="55">
        <v>45291</v>
      </c>
      <c r="O72" s="149" t="s">
        <v>103</v>
      </c>
      <c r="P72" s="142" t="s">
        <v>340</v>
      </c>
      <c r="Q72" s="137" t="s">
        <v>364</v>
      </c>
    </row>
    <row r="73" spans="1:18" s="53" customFormat="1" ht="177" customHeight="1" x14ac:dyDescent="0.25">
      <c r="A73" s="216"/>
      <c r="B73" s="215"/>
      <c r="C73" s="215"/>
      <c r="D73" s="215"/>
      <c r="E73" s="215"/>
      <c r="F73" s="215"/>
      <c r="G73" s="151" t="s">
        <v>259</v>
      </c>
      <c r="H73" s="151" t="s">
        <v>260</v>
      </c>
      <c r="I73" s="151" t="s">
        <v>261</v>
      </c>
      <c r="J73" s="151" t="s">
        <v>108</v>
      </c>
      <c r="K73" s="117" t="s">
        <v>109</v>
      </c>
      <c r="L73" s="55">
        <v>41640</v>
      </c>
      <c r="M73" s="136">
        <v>2</v>
      </c>
      <c r="N73" s="55">
        <v>45291</v>
      </c>
      <c r="O73" s="149" t="s">
        <v>103</v>
      </c>
      <c r="P73" s="142" t="s">
        <v>341</v>
      </c>
      <c r="Q73" s="137" t="s">
        <v>350</v>
      </c>
    </row>
    <row r="74" spans="1:18" ht="409.5" customHeight="1" x14ac:dyDescent="0.25">
      <c r="A74" s="216"/>
      <c r="B74" s="215" t="s">
        <v>38</v>
      </c>
      <c r="C74" s="215" t="s">
        <v>6</v>
      </c>
      <c r="D74" s="215">
        <v>2</v>
      </c>
      <c r="E74" s="215">
        <v>3</v>
      </c>
      <c r="F74" s="215" t="s">
        <v>10</v>
      </c>
      <c r="G74" s="34" t="s">
        <v>134</v>
      </c>
      <c r="H74" s="34" t="s">
        <v>135</v>
      </c>
      <c r="I74" s="34" t="s">
        <v>144</v>
      </c>
      <c r="J74" s="34" t="s">
        <v>108</v>
      </c>
      <c r="K74" s="58" t="s">
        <v>109</v>
      </c>
      <c r="L74" s="57">
        <v>41640</v>
      </c>
      <c r="M74" s="34">
        <v>65</v>
      </c>
      <c r="N74" s="57">
        <v>45291</v>
      </c>
      <c r="O74" s="34" t="s">
        <v>103</v>
      </c>
      <c r="P74" s="34" t="s">
        <v>262</v>
      </c>
      <c r="Q74" s="137" t="s">
        <v>103</v>
      </c>
      <c r="R74" s="53"/>
    </row>
    <row r="75" spans="1:18" ht="285.75" customHeight="1" x14ac:dyDescent="0.25">
      <c r="A75" s="216"/>
      <c r="B75" s="215"/>
      <c r="C75" s="215"/>
      <c r="D75" s="215"/>
      <c r="E75" s="215"/>
      <c r="F75" s="215"/>
      <c r="G75" s="34" t="s">
        <v>263</v>
      </c>
      <c r="H75" s="34" t="s">
        <v>264</v>
      </c>
      <c r="I75" s="34" t="s">
        <v>144</v>
      </c>
      <c r="J75" s="34" t="s">
        <v>108</v>
      </c>
      <c r="K75" s="58" t="s">
        <v>109</v>
      </c>
      <c r="L75" s="57">
        <v>41640</v>
      </c>
      <c r="M75" s="34">
        <v>52</v>
      </c>
      <c r="N75" s="57">
        <v>45291</v>
      </c>
      <c r="O75" s="34" t="s">
        <v>103</v>
      </c>
      <c r="P75" s="34" t="s">
        <v>265</v>
      </c>
      <c r="Q75" s="137" t="s">
        <v>103</v>
      </c>
    </row>
    <row r="76" spans="1:18" ht="67.5" x14ac:dyDescent="0.25">
      <c r="A76" s="216"/>
      <c r="B76" s="215"/>
      <c r="C76" s="215"/>
      <c r="D76" s="215"/>
      <c r="E76" s="215"/>
      <c r="F76" s="215"/>
      <c r="G76" s="34" t="s">
        <v>266</v>
      </c>
      <c r="H76" s="34" t="s">
        <v>267</v>
      </c>
      <c r="I76" s="34" t="s">
        <v>140</v>
      </c>
      <c r="J76" s="34" t="s">
        <v>108</v>
      </c>
      <c r="K76" s="58" t="s">
        <v>109</v>
      </c>
      <c r="L76" s="57">
        <v>41640</v>
      </c>
      <c r="M76" s="34">
        <v>2</v>
      </c>
      <c r="N76" s="57">
        <v>45291</v>
      </c>
      <c r="O76" s="34" t="s">
        <v>103</v>
      </c>
      <c r="P76" s="34" t="s">
        <v>268</v>
      </c>
      <c r="Q76" s="137" t="s">
        <v>103</v>
      </c>
    </row>
    <row r="77" spans="1:18" ht="208.5" customHeight="1" x14ac:dyDescent="0.25">
      <c r="A77" s="216"/>
      <c r="B77" s="215"/>
      <c r="C77" s="215"/>
      <c r="D77" s="215"/>
      <c r="E77" s="215"/>
      <c r="F77" s="215"/>
      <c r="G77" s="34" t="s">
        <v>269</v>
      </c>
      <c r="H77" s="34" t="s">
        <v>270</v>
      </c>
      <c r="I77" s="34" t="s">
        <v>144</v>
      </c>
      <c r="J77" s="34" t="s">
        <v>102</v>
      </c>
      <c r="K77" s="58">
        <v>0</v>
      </c>
      <c r="L77" s="34">
        <v>2013</v>
      </c>
      <c r="M77" s="34">
        <v>11</v>
      </c>
      <c r="N77" s="57">
        <v>45291</v>
      </c>
      <c r="O77" s="34" t="s">
        <v>103</v>
      </c>
      <c r="P77" s="34" t="s">
        <v>271</v>
      </c>
      <c r="Q77" s="137" t="s">
        <v>103</v>
      </c>
    </row>
    <row r="78" spans="1:18" ht="208.5" customHeight="1" x14ac:dyDescent="0.25">
      <c r="A78" s="216"/>
      <c r="B78" s="215"/>
      <c r="C78" s="215"/>
      <c r="D78" s="215"/>
      <c r="E78" s="215"/>
      <c r="F78" s="215"/>
      <c r="G78" s="34" t="s">
        <v>272</v>
      </c>
      <c r="H78" s="34" t="s">
        <v>273</v>
      </c>
      <c r="I78" s="34" t="s">
        <v>144</v>
      </c>
      <c r="J78" s="34" t="s">
        <v>102</v>
      </c>
      <c r="K78" s="58">
        <v>0</v>
      </c>
      <c r="L78" s="34">
        <v>2013</v>
      </c>
      <c r="M78" s="34">
        <v>4</v>
      </c>
      <c r="N78" s="57">
        <v>45291</v>
      </c>
      <c r="O78" s="34" t="s">
        <v>103</v>
      </c>
      <c r="P78" s="34" t="s">
        <v>274</v>
      </c>
      <c r="Q78" s="137" t="s">
        <v>103</v>
      </c>
    </row>
    <row r="79" spans="1:18" ht="78" customHeight="1" x14ac:dyDescent="0.25">
      <c r="A79" s="216"/>
      <c r="B79" s="215"/>
      <c r="C79" s="215"/>
      <c r="D79" s="215"/>
      <c r="E79" s="215"/>
      <c r="F79" s="215"/>
      <c r="G79" s="149">
        <v>62600</v>
      </c>
      <c r="H79" s="149" t="s">
        <v>237</v>
      </c>
      <c r="I79" s="149" t="s">
        <v>235</v>
      </c>
      <c r="J79" s="149" t="s">
        <v>102</v>
      </c>
      <c r="K79" s="60">
        <v>0</v>
      </c>
      <c r="L79" s="149">
        <v>2013</v>
      </c>
      <c r="M79" s="149">
        <v>4</v>
      </c>
      <c r="N79" s="55">
        <v>45291</v>
      </c>
      <c r="O79" s="149" t="s">
        <v>103</v>
      </c>
      <c r="P79" s="34" t="s">
        <v>275</v>
      </c>
      <c r="Q79" s="137" t="s">
        <v>103</v>
      </c>
    </row>
    <row r="80" spans="1:18" ht="186" customHeight="1" x14ac:dyDescent="0.25">
      <c r="A80" s="216"/>
      <c r="B80" s="215"/>
      <c r="C80" s="215"/>
      <c r="D80" s="215"/>
      <c r="E80" s="215"/>
      <c r="F80" s="215"/>
      <c r="G80" s="149">
        <v>62800</v>
      </c>
      <c r="H80" s="149" t="s">
        <v>208</v>
      </c>
      <c r="I80" s="149" t="s">
        <v>235</v>
      </c>
      <c r="J80" s="149" t="s">
        <v>102</v>
      </c>
      <c r="K80" s="60">
        <v>0</v>
      </c>
      <c r="L80" s="149">
        <v>2013</v>
      </c>
      <c r="M80" s="149">
        <v>1</v>
      </c>
      <c r="N80" s="55">
        <v>45291</v>
      </c>
      <c r="O80" s="149" t="s">
        <v>103</v>
      </c>
      <c r="P80" s="34" t="s">
        <v>276</v>
      </c>
      <c r="Q80" s="137" t="s">
        <v>103</v>
      </c>
    </row>
    <row r="81" spans="1:17" ht="84.75" customHeight="1" x14ac:dyDescent="0.25">
      <c r="A81" s="216"/>
      <c r="B81" s="215"/>
      <c r="C81" s="215"/>
      <c r="D81" s="215"/>
      <c r="E81" s="215"/>
      <c r="F81" s="215"/>
      <c r="G81" s="149">
        <v>62900</v>
      </c>
      <c r="H81" s="149" t="s">
        <v>211</v>
      </c>
      <c r="I81" s="149" t="s">
        <v>235</v>
      </c>
      <c r="J81" s="149" t="s">
        <v>102</v>
      </c>
      <c r="K81" s="60">
        <v>0</v>
      </c>
      <c r="L81" s="149">
        <v>2013</v>
      </c>
      <c r="M81" s="149">
        <v>4</v>
      </c>
      <c r="N81" s="55">
        <v>45291</v>
      </c>
      <c r="O81" s="149" t="s">
        <v>103</v>
      </c>
      <c r="P81" s="34" t="s">
        <v>277</v>
      </c>
      <c r="Q81" s="137" t="s">
        <v>103</v>
      </c>
    </row>
    <row r="82" spans="1:17" ht="82.5" customHeight="1" x14ac:dyDescent="0.25">
      <c r="A82" s="216"/>
      <c r="B82" s="215"/>
      <c r="C82" s="215"/>
      <c r="D82" s="215"/>
      <c r="E82" s="215"/>
      <c r="F82" s="215"/>
      <c r="G82" s="149">
        <v>63100</v>
      </c>
      <c r="H82" s="149" t="s">
        <v>214</v>
      </c>
      <c r="I82" s="149" t="s">
        <v>235</v>
      </c>
      <c r="J82" s="149" t="s">
        <v>102</v>
      </c>
      <c r="K82" s="60">
        <v>0</v>
      </c>
      <c r="L82" s="149">
        <v>2013</v>
      </c>
      <c r="M82" s="149">
        <v>1</v>
      </c>
      <c r="N82" s="55">
        <v>45291</v>
      </c>
      <c r="O82" s="149" t="s">
        <v>103</v>
      </c>
      <c r="P82" s="34" t="s">
        <v>278</v>
      </c>
      <c r="Q82" s="137" t="s">
        <v>103</v>
      </c>
    </row>
    <row r="83" spans="1:17" ht="81" customHeight="1" x14ac:dyDescent="0.25">
      <c r="A83" s="216"/>
      <c r="B83" s="215"/>
      <c r="C83" s="215"/>
      <c r="D83" s="215"/>
      <c r="E83" s="215"/>
      <c r="F83" s="215"/>
      <c r="G83" s="149">
        <v>63200</v>
      </c>
      <c r="H83" s="149" t="s">
        <v>217</v>
      </c>
      <c r="I83" s="149" t="s">
        <v>235</v>
      </c>
      <c r="J83" s="149" t="s">
        <v>102</v>
      </c>
      <c r="K83" s="60">
        <v>0</v>
      </c>
      <c r="L83" s="149">
        <v>2013</v>
      </c>
      <c r="M83" s="149">
        <v>1</v>
      </c>
      <c r="N83" s="55">
        <v>45291</v>
      </c>
      <c r="O83" s="149" t="s">
        <v>103</v>
      </c>
      <c r="P83" s="34" t="s">
        <v>279</v>
      </c>
      <c r="Q83" s="137" t="s">
        <v>103</v>
      </c>
    </row>
    <row r="84" spans="1:17" ht="78" customHeight="1" x14ac:dyDescent="0.25">
      <c r="A84" s="216"/>
      <c r="B84" s="215"/>
      <c r="C84" s="215"/>
      <c r="D84" s="215"/>
      <c r="E84" s="215"/>
      <c r="F84" s="215"/>
      <c r="G84" s="149">
        <v>62700</v>
      </c>
      <c r="H84" s="149" t="s">
        <v>220</v>
      </c>
      <c r="I84" s="149" t="s">
        <v>235</v>
      </c>
      <c r="J84" s="149" t="s">
        <v>102</v>
      </c>
      <c r="K84" s="60">
        <v>0</v>
      </c>
      <c r="L84" s="149">
        <v>2013</v>
      </c>
      <c r="M84" s="149">
        <v>3</v>
      </c>
      <c r="N84" s="55">
        <v>45291</v>
      </c>
      <c r="O84" s="149" t="s">
        <v>103</v>
      </c>
      <c r="P84" s="34" t="s">
        <v>280</v>
      </c>
      <c r="Q84" s="137" t="s">
        <v>103</v>
      </c>
    </row>
    <row r="85" spans="1:17" ht="56.25" x14ac:dyDescent="0.25">
      <c r="A85" s="217" t="s">
        <v>42</v>
      </c>
      <c r="B85" s="217" t="s">
        <v>58</v>
      </c>
      <c r="C85" s="217" t="s">
        <v>4</v>
      </c>
      <c r="D85" s="217">
        <v>4</v>
      </c>
      <c r="E85" s="217" t="s">
        <v>60</v>
      </c>
      <c r="F85" s="217" t="s">
        <v>61</v>
      </c>
      <c r="G85" s="148" t="s">
        <v>281</v>
      </c>
      <c r="H85" s="148" t="s">
        <v>282</v>
      </c>
      <c r="I85" s="148" t="s">
        <v>154</v>
      </c>
      <c r="J85" s="148" t="s">
        <v>102</v>
      </c>
      <c r="K85" s="66" t="s">
        <v>283</v>
      </c>
      <c r="L85" s="65">
        <v>41639</v>
      </c>
      <c r="M85" s="148">
        <v>5</v>
      </c>
      <c r="N85" s="65">
        <v>45291</v>
      </c>
      <c r="O85" s="148" t="s">
        <v>103</v>
      </c>
      <c r="P85" s="30" t="s">
        <v>284</v>
      </c>
      <c r="Q85" s="137" t="s">
        <v>103</v>
      </c>
    </row>
    <row r="86" spans="1:17" ht="67.5" x14ac:dyDescent="0.25">
      <c r="A86" s="217"/>
      <c r="B86" s="217"/>
      <c r="C86" s="217"/>
      <c r="D86" s="217"/>
      <c r="E86" s="217"/>
      <c r="F86" s="217"/>
      <c r="G86" s="148" t="s">
        <v>285</v>
      </c>
      <c r="H86" s="148" t="s">
        <v>286</v>
      </c>
      <c r="I86" s="148" t="s">
        <v>154</v>
      </c>
      <c r="J86" s="148" t="s">
        <v>102</v>
      </c>
      <c r="K86" s="66" t="s">
        <v>287</v>
      </c>
      <c r="L86" s="65">
        <v>41639</v>
      </c>
      <c r="M86" s="148">
        <v>90.5</v>
      </c>
      <c r="N86" s="65">
        <v>45291</v>
      </c>
      <c r="O86" s="148" t="s">
        <v>103</v>
      </c>
      <c r="P86" s="30" t="s">
        <v>284</v>
      </c>
      <c r="Q86" s="137" t="s">
        <v>103</v>
      </c>
    </row>
    <row r="87" spans="1:17" ht="315" customHeight="1" x14ac:dyDescent="0.25">
      <c r="A87" s="217"/>
      <c r="B87" s="217"/>
      <c r="C87" s="217"/>
      <c r="D87" s="217"/>
      <c r="E87" s="217"/>
      <c r="F87" s="217"/>
      <c r="G87" s="114" t="s">
        <v>288</v>
      </c>
      <c r="H87" s="114" t="s">
        <v>289</v>
      </c>
      <c r="I87" s="114" t="s">
        <v>140</v>
      </c>
      <c r="J87" s="114" t="s">
        <v>108</v>
      </c>
      <c r="K87" s="118" t="s">
        <v>109</v>
      </c>
      <c r="L87" s="65">
        <v>41640</v>
      </c>
      <c r="M87" s="148">
        <v>11</v>
      </c>
      <c r="N87" s="65">
        <v>45291</v>
      </c>
      <c r="O87" s="148">
        <v>3</v>
      </c>
      <c r="P87" s="30" t="s">
        <v>342</v>
      </c>
      <c r="Q87" s="137" t="s">
        <v>103</v>
      </c>
    </row>
    <row r="88" spans="1:17" ht="245.25" customHeight="1" x14ac:dyDescent="0.25">
      <c r="A88" s="217"/>
      <c r="B88" s="217"/>
      <c r="C88" s="217"/>
      <c r="D88" s="217"/>
      <c r="E88" s="217"/>
      <c r="F88" s="217"/>
      <c r="G88" s="114" t="s">
        <v>263</v>
      </c>
      <c r="H88" s="114" t="s">
        <v>290</v>
      </c>
      <c r="I88" s="114" t="s">
        <v>144</v>
      </c>
      <c r="J88" s="114" t="s">
        <v>108</v>
      </c>
      <c r="K88" s="118" t="s">
        <v>109</v>
      </c>
      <c r="L88" s="65">
        <v>41640</v>
      </c>
      <c r="M88" s="148">
        <v>130</v>
      </c>
      <c r="N88" s="65">
        <v>45291</v>
      </c>
      <c r="O88" s="148" t="s">
        <v>103</v>
      </c>
      <c r="P88" s="30" t="s">
        <v>343</v>
      </c>
      <c r="Q88" s="137" t="s">
        <v>103</v>
      </c>
    </row>
    <row r="89" spans="1:17" ht="246.75" customHeight="1" x14ac:dyDescent="0.25">
      <c r="A89" s="217"/>
      <c r="B89" s="217"/>
      <c r="C89" s="217"/>
      <c r="D89" s="217"/>
      <c r="E89" s="217"/>
      <c r="F89" s="217"/>
      <c r="G89" s="114" t="s">
        <v>272</v>
      </c>
      <c r="H89" s="114" t="s">
        <v>291</v>
      </c>
      <c r="I89" s="114" t="s">
        <v>144</v>
      </c>
      <c r="J89" s="114" t="s">
        <v>102</v>
      </c>
      <c r="K89" s="118" t="s">
        <v>109</v>
      </c>
      <c r="L89" s="65">
        <v>41640</v>
      </c>
      <c r="M89" s="136">
        <v>2</v>
      </c>
      <c r="N89" s="65">
        <v>45291</v>
      </c>
      <c r="O89" s="148" t="s">
        <v>103</v>
      </c>
      <c r="P89" s="142" t="s">
        <v>344</v>
      </c>
      <c r="Q89" s="137" t="s">
        <v>365</v>
      </c>
    </row>
  </sheetData>
  <mergeCells count="114">
    <mergeCell ref="A85:A89"/>
    <mergeCell ref="B85:B89"/>
    <mergeCell ref="C85:C89"/>
    <mergeCell ref="D85:D89"/>
    <mergeCell ref="E85:E89"/>
    <mergeCell ref="F85:F89"/>
    <mergeCell ref="B68:B73"/>
    <mergeCell ref="C68:C73"/>
    <mergeCell ref="D68:D73"/>
    <mergeCell ref="E68:E73"/>
    <mergeCell ref="F68:F73"/>
    <mergeCell ref="B74:B84"/>
    <mergeCell ref="C74:C84"/>
    <mergeCell ref="D74:D84"/>
    <mergeCell ref="E74:E84"/>
    <mergeCell ref="F74:F84"/>
    <mergeCell ref="B47:B55"/>
    <mergeCell ref="C47:C55"/>
    <mergeCell ref="D47:D55"/>
    <mergeCell ref="E47:E55"/>
    <mergeCell ref="F47:F55"/>
    <mergeCell ref="B56:B67"/>
    <mergeCell ref="C56:C67"/>
    <mergeCell ref="D56:D67"/>
    <mergeCell ref="E56:E67"/>
    <mergeCell ref="F56:F67"/>
    <mergeCell ref="B36:B37"/>
    <mergeCell ref="C36:C37"/>
    <mergeCell ref="D36:D37"/>
    <mergeCell ref="E36:E37"/>
    <mergeCell ref="F36:F37"/>
    <mergeCell ref="B38:B39"/>
    <mergeCell ref="C38:C39"/>
    <mergeCell ref="D38:D39"/>
    <mergeCell ref="E38:E39"/>
    <mergeCell ref="F38:F39"/>
    <mergeCell ref="D30:D31"/>
    <mergeCell ref="E30:E31"/>
    <mergeCell ref="F30:F31"/>
    <mergeCell ref="B32:B33"/>
    <mergeCell ref="C32:C33"/>
    <mergeCell ref="D32:D33"/>
    <mergeCell ref="E32:E33"/>
    <mergeCell ref="F32:F33"/>
    <mergeCell ref="B34:B35"/>
    <mergeCell ref="C34:C35"/>
    <mergeCell ref="D34:D35"/>
    <mergeCell ref="E34:E35"/>
    <mergeCell ref="F34:F35"/>
    <mergeCell ref="A9:A10"/>
    <mergeCell ref="B9:B10"/>
    <mergeCell ref="C9:C10"/>
    <mergeCell ref="D9:D10"/>
    <mergeCell ref="E9:E10"/>
    <mergeCell ref="F9:F10"/>
    <mergeCell ref="F20:F26"/>
    <mergeCell ref="B27:B29"/>
    <mergeCell ref="C27:C29"/>
    <mergeCell ref="D27:D29"/>
    <mergeCell ref="E27:E29"/>
    <mergeCell ref="F27:F29"/>
    <mergeCell ref="A11:A84"/>
    <mergeCell ref="B14:B19"/>
    <mergeCell ref="C14:C19"/>
    <mergeCell ref="D14:D19"/>
    <mergeCell ref="E14:E19"/>
    <mergeCell ref="F14:F19"/>
    <mergeCell ref="B20:B26"/>
    <mergeCell ref="C20:C26"/>
    <mergeCell ref="D20:D26"/>
    <mergeCell ref="E20:E26"/>
    <mergeCell ref="B30:B31"/>
    <mergeCell ref="C30:C31"/>
    <mergeCell ref="I2:I3"/>
    <mergeCell ref="J2:J3"/>
    <mergeCell ref="K2:K3"/>
    <mergeCell ref="L2:L3"/>
    <mergeCell ref="L1:O1"/>
    <mergeCell ref="A4:A8"/>
    <mergeCell ref="B7:B8"/>
    <mergeCell ref="G2:G3"/>
    <mergeCell ref="H2:H3"/>
    <mergeCell ref="A1:A3"/>
    <mergeCell ref="B1:B3"/>
    <mergeCell ref="C1:F1"/>
    <mergeCell ref="G1:J1"/>
    <mergeCell ref="C7:C8"/>
    <mergeCell ref="D7:D8"/>
    <mergeCell ref="E7:E8"/>
    <mergeCell ref="F7:F8"/>
    <mergeCell ref="Q1:Q3"/>
    <mergeCell ref="B40:B46"/>
    <mergeCell ref="C40:C46"/>
    <mergeCell ref="D40:D46"/>
    <mergeCell ref="E40:E46"/>
    <mergeCell ref="F40:F46"/>
    <mergeCell ref="B4:B6"/>
    <mergeCell ref="C4:C6"/>
    <mergeCell ref="D4:D6"/>
    <mergeCell ref="E4:E6"/>
    <mergeCell ref="F4:F6"/>
    <mergeCell ref="B12:B13"/>
    <mergeCell ref="C12:C13"/>
    <mergeCell ref="D12:D13"/>
    <mergeCell ref="E12:E13"/>
    <mergeCell ref="F12:F13"/>
    <mergeCell ref="P1:P3"/>
    <mergeCell ref="C2:C3"/>
    <mergeCell ref="D2:D3"/>
    <mergeCell ref="E2:E3"/>
    <mergeCell ref="F2:F3"/>
    <mergeCell ref="M2:M3"/>
    <mergeCell ref="N2:N3"/>
    <mergeCell ref="O2:O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Celkové dle OP</vt:lpstr>
      <vt:lpstr>E - financování dle SC</vt:lpstr>
      <vt:lpstr>F - financování dle OP</vt:lpstr>
      <vt:lpstr>G - Indikátory dle SC</vt:lpstr>
      <vt:lpstr>'F - financování dle OP'!Oblast_tisku</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Infoce</dc:creator>
  <cp:lastModifiedBy>Martin</cp:lastModifiedBy>
  <cp:lastPrinted>2019-03-13T12:55:55Z</cp:lastPrinted>
  <dcterms:created xsi:type="dcterms:W3CDTF">2015-09-15T14:19:22Z</dcterms:created>
  <dcterms:modified xsi:type="dcterms:W3CDTF">2020-01-21T11:38:03Z</dcterms:modified>
</cp:coreProperties>
</file>